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210" windowHeight="11640" tabRatio="826" activeTab="0"/>
  </bookViews>
  <sheets>
    <sheet name="MENU" sheetId="1" r:id="rId1"/>
    <sheet name="RELEVANTES" sheetId="2" r:id="rId2"/>
    <sheet name="BALANCE" sheetId="3" r:id="rId3"/>
    <sheet name="RECURSOS" sheetId="4" r:id="rId4"/>
    <sheet name="CREDITO" sheetId="5" state="hidden" r:id="rId5"/>
    <sheet name="CREDITO " sheetId="6" r:id="rId6"/>
    <sheet name="DUDOSOS" sheetId="7" state="hidden" r:id="rId7"/>
    <sheet name="DUDOSOS (I)" sheetId="8" r:id="rId8"/>
    <sheet name="DUDOSOS (II)" sheetId="9" r:id="rId9"/>
    <sheet name="ADJUDICADOS (I)" sheetId="10" r:id="rId10"/>
    <sheet name="ADJUDICADOS (II)" sheetId="11" r:id="rId11"/>
    <sheet name="RESULTADOS" sheetId="12" r:id="rId12"/>
    <sheet name="RENDIMIENTOS Y COSTES" sheetId="13" r:id="rId13"/>
    <sheet name="COMISIONES" sheetId="14" r:id="rId14"/>
    <sheet name="SANEAMIENTOS" sheetId="15" r:id="rId15"/>
    <sheet name="LIQUIDEZ" sheetId="16" r:id="rId16"/>
    <sheet name="SOLVENCIA" sheetId="17" r:id="rId17"/>
  </sheets>
  <definedNames>
    <definedName name="_xlfn.IFERROR" hidden="1">#NAME?</definedName>
    <definedName name="_xlnm.Print_Area" localSheetId="9">'ADJUDICADOS (I)'!$A$1:$F$31</definedName>
    <definedName name="_xlnm.Print_Area" localSheetId="10">'ADJUDICADOS (II)'!$A$1:$F$7</definedName>
    <definedName name="_xlnm.Print_Area" localSheetId="2">'BALANCE'!$A$1:$F$37</definedName>
    <definedName name="_xlnm.Print_Area" localSheetId="13">'COMISIONES'!$A$1:$G$11</definedName>
    <definedName name="_xlnm.Print_Area" localSheetId="6">'DUDOSOS'!$A$1:$H$43</definedName>
    <definedName name="_xlnm.Print_Area" localSheetId="7">'DUDOSOS (I)'!$A$1:$F$43</definedName>
    <definedName name="_xlnm.Print_Area" localSheetId="8">'DUDOSOS (II)'!$A$1:$F$13</definedName>
    <definedName name="_xlnm.Print_Area" localSheetId="15">'LIQUIDEZ'!$A$1:$F$39</definedName>
    <definedName name="_xlnm.Print_Area" localSheetId="3">'RECURSOS'!$A$1:$F$29</definedName>
    <definedName name="_xlnm.Print_Area" localSheetId="1">'RELEVANTES'!$A$1:$F$48</definedName>
    <definedName name="_xlnm.Print_Area" localSheetId="12">'RENDIMIENTOS Y COSTES'!$A$1:$T$21</definedName>
    <definedName name="_xlnm.Print_Area" localSheetId="11">'RESULTADOS'!$A$1:$F$69</definedName>
    <definedName name="_xlnm.Print_Area" localSheetId="14">'SANEAMIENTOS'!$A$1:$F$7</definedName>
    <definedName name="_xlnm.Print_Area" localSheetId="16">'SOLVENCIA'!$A$2:$E$48</definedName>
  </definedNames>
  <calcPr fullCalcOnLoad="1"/>
</workbook>
</file>

<file path=xl/sharedStrings.xml><?xml version="1.0" encoding="utf-8"?>
<sst xmlns="http://schemas.openxmlformats.org/spreadsheetml/2006/main" count="556" uniqueCount="314">
  <si>
    <t>Millones de euros</t>
  </si>
  <si>
    <t>%var.trim</t>
  </si>
  <si>
    <t>%var.inter</t>
  </si>
  <si>
    <t>BALANCE</t>
  </si>
  <si>
    <t>Total Activo</t>
  </si>
  <si>
    <t>Recursos captados fuera de balance</t>
  </si>
  <si>
    <t>Fondos Propios</t>
  </si>
  <si>
    <t>Patrimonio Neto</t>
  </si>
  <si>
    <t>RESULTADOS</t>
  </si>
  <si>
    <t>Margen de intereses</t>
  </si>
  <si>
    <t>Margen Bruto</t>
  </si>
  <si>
    <t>Margen de explotación antes de saneamientos</t>
  </si>
  <si>
    <t>Resultado consolidado del período</t>
  </si>
  <si>
    <t>Resultado atribuido a la entidad dominante</t>
  </si>
  <si>
    <t>ROE</t>
  </si>
  <si>
    <t>ROA</t>
  </si>
  <si>
    <t>Ratio de morosidad</t>
  </si>
  <si>
    <t>Ratio de cobertura de la morosidad</t>
  </si>
  <si>
    <t>Ratio de cobertura de adjudicados</t>
  </si>
  <si>
    <t>Ratio de cobertura NPAs</t>
  </si>
  <si>
    <t>Coste del Riesgo</t>
  </si>
  <si>
    <t>SOLVENCIA</t>
  </si>
  <si>
    <r>
      <t xml:space="preserve">Ratio CET1 </t>
    </r>
    <r>
      <rPr>
        <i/>
        <sz val="11"/>
        <color indexed="8"/>
        <rFont val="Calibri"/>
        <family val="2"/>
      </rPr>
      <t>phase in</t>
    </r>
  </si>
  <si>
    <r>
      <t>Ratio CET1</t>
    </r>
    <r>
      <rPr>
        <i/>
        <sz val="11"/>
        <color indexed="8"/>
        <rFont val="Calibri"/>
        <family val="2"/>
      </rPr>
      <t xml:space="preserve"> fully loaded</t>
    </r>
  </si>
  <si>
    <r>
      <t xml:space="preserve">Ratio de Capital Total </t>
    </r>
    <r>
      <rPr>
        <i/>
        <sz val="11"/>
        <color indexed="8"/>
        <rFont val="Calibri"/>
        <family val="2"/>
      </rPr>
      <t>phase in</t>
    </r>
  </si>
  <si>
    <r>
      <t>Ratio de Capital Total</t>
    </r>
    <r>
      <rPr>
        <i/>
        <sz val="11"/>
        <color indexed="8"/>
        <rFont val="Calibri"/>
        <family val="2"/>
      </rPr>
      <t xml:space="preserve"> fully loaded</t>
    </r>
  </si>
  <si>
    <t>Activos ponderados por riesgo (APRs)</t>
  </si>
  <si>
    <t>OTROS DATOS</t>
  </si>
  <si>
    <t>Cajeros</t>
  </si>
  <si>
    <t>Activos por impuestos</t>
  </si>
  <si>
    <t>Otros activos</t>
  </si>
  <si>
    <t>Activos no corrientes en venta</t>
  </si>
  <si>
    <t>TOTAL ACTIVO</t>
  </si>
  <si>
    <t>Préstamos y anticipos a la clientela</t>
  </si>
  <si>
    <t>Inversiones en negocios conjuntos y asociados</t>
  </si>
  <si>
    <t>Efectivo y saldo efectivo en bancos centrales</t>
  </si>
  <si>
    <t>Pasivos financieros a coste amortizado</t>
  </si>
  <si>
    <t>Provisiones</t>
  </si>
  <si>
    <t>Pasivos por impuestos</t>
  </si>
  <si>
    <t>Otros pasivos</t>
  </si>
  <si>
    <t>TOTAL PASIVO</t>
  </si>
  <si>
    <t>Intereses Minoritarios</t>
  </si>
  <si>
    <t>TOTAL PATRIMONIO NETO</t>
  </si>
  <si>
    <t>TOTAL PASIVO Y PATRIMONIO NETO</t>
  </si>
  <si>
    <t>RECURSOS DE CLIENTES FUERA DE BALANCE</t>
  </si>
  <si>
    <t>Depósitos de Bancos centrales</t>
  </si>
  <si>
    <t>Depósitos de Entidades de crédito</t>
  </si>
  <si>
    <t>Depósitos de la clientela</t>
  </si>
  <si>
    <t>Administraciones públicas</t>
  </si>
  <si>
    <t>Sector privado</t>
  </si>
  <si>
    <t xml:space="preserve">    Depósitos a la vista</t>
  </si>
  <si>
    <t xml:space="preserve">    Depósitos a plazo</t>
  </si>
  <si>
    <t xml:space="preserve">    Cesión temporal de activos</t>
  </si>
  <si>
    <t>Emisiones</t>
  </si>
  <si>
    <t xml:space="preserve">  Otros valores</t>
  </si>
  <si>
    <t xml:space="preserve">  Pasivos subordinados</t>
  </si>
  <si>
    <t>Recursos fuera de balance</t>
  </si>
  <si>
    <t xml:space="preserve">      Fondos de pensiones</t>
  </si>
  <si>
    <t xml:space="preserve">      Carteras gestionadas discrecionalmente</t>
  </si>
  <si>
    <t>TOTAL RECURSOS ADMINISTRADOS</t>
  </si>
  <si>
    <t>Recursos adm. de clientes (minoristas)</t>
  </si>
  <si>
    <t>Mercados</t>
  </si>
  <si>
    <t xml:space="preserve">      Fondos de inversión</t>
  </si>
  <si>
    <t xml:space="preserve">      Seguros de ahorro</t>
  </si>
  <si>
    <t>Total recursos de balance</t>
  </si>
  <si>
    <t xml:space="preserve">  Pagarés</t>
  </si>
  <si>
    <t>Crédito a Administraciones Públicas</t>
  </si>
  <si>
    <t>Crédito al Sector Privado</t>
  </si>
  <si>
    <t xml:space="preserve">  Empresas</t>
  </si>
  <si>
    <t xml:space="preserve">    Promoción y construcción inmobiliaria</t>
  </si>
  <si>
    <t xml:space="preserve">    Resto de empresas</t>
  </si>
  <si>
    <t xml:space="preserve">  Particulares</t>
  </si>
  <si>
    <t xml:space="preserve">    Resto</t>
  </si>
  <si>
    <t>TOTAL CRÉDITO PERFORMING</t>
  </si>
  <si>
    <t>Edificios terminados</t>
  </si>
  <si>
    <t>Edificios en construcción</t>
  </si>
  <si>
    <t>Suelos</t>
  </si>
  <si>
    <t>Resto de inmuebles</t>
  </si>
  <si>
    <t>TOTAL ACTIVOS INMOBILIARIOS ADJUDICADOS</t>
  </si>
  <si>
    <t>Del que: Vivienda terminada</t>
  </si>
  <si>
    <t>Procedentes de construcción y promoción inmobiliaria</t>
  </si>
  <si>
    <t>Procedentes de financiación adquisición vivienda hogares</t>
  </si>
  <si>
    <t>VALOR BRUTO</t>
  </si>
  <si>
    <t>TASA DE COBERTURA (%)</t>
  </si>
  <si>
    <t>EXPOSICIÓN BRUTA</t>
  </si>
  <si>
    <t>SALDOS DUDOSOS</t>
  </si>
  <si>
    <t>Saldos dudosos (ex promotor)</t>
  </si>
  <si>
    <t>1T 2017</t>
  </si>
  <si>
    <t>EVOLUCIÓN DUDOSOS</t>
  </si>
  <si>
    <t>Saldos dudosos al inicio del período</t>
  </si>
  <si>
    <t>Saldos dudosos al cierre del período</t>
  </si>
  <si>
    <t>Salidas netas</t>
  </si>
  <si>
    <t>Fallidos</t>
  </si>
  <si>
    <t>EVOLUCIÓN ACTIVOS INMOBILIARIOS ADJUDICADOS</t>
  </si>
  <si>
    <t>Act. inmob. adjudicados al inicio del período</t>
  </si>
  <si>
    <t>Act. inmob. adjudicados al cierre del período</t>
  </si>
  <si>
    <t>MARGEN DE INTERESES</t>
  </si>
  <si>
    <t>MARGEN BRUTO</t>
  </si>
  <si>
    <t>Gastos de administración</t>
  </si>
  <si>
    <t>Gastos de personal</t>
  </si>
  <si>
    <t>Otros gastos generales de administración</t>
  </si>
  <si>
    <t>Amortización</t>
  </si>
  <si>
    <t>MARGEN DE EXPLOTACIÓN (antes de saneamientos)</t>
  </si>
  <si>
    <t>Pérdidas por deterioro de activos financieros (neto)</t>
  </si>
  <si>
    <t>RESULTADO DE LA ACTIVIDAD DE EXPLOTACIÓN</t>
  </si>
  <si>
    <t>RESULTADO ANTES DE IMPUESTOS</t>
  </si>
  <si>
    <t>Resultado de operaciones interrumpidas (neto)</t>
  </si>
  <si>
    <t>Impuesto sobre beneficios</t>
  </si>
  <si>
    <t>RESULTADO DEL EJERCICIO PROCEDENTE DE OPERACIONES CONTINUADAS</t>
  </si>
  <si>
    <t>RESULTADO CONSOLIDADO DEL EJERCICIO</t>
  </si>
  <si>
    <t>RESULTADO ATRIBUIDO A LA ENTIDAD DOMINANTE</t>
  </si>
  <si>
    <t>Importe</t>
  </si>
  <si>
    <t>%</t>
  </si>
  <si>
    <t>Variación interanual</t>
  </si>
  <si>
    <t>I.F. Cartera Renta Fija</t>
  </si>
  <si>
    <t>C.F. Pasivos Subordinados</t>
  </si>
  <si>
    <t>S.medio</t>
  </si>
  <si>
    <t>IF/CF</t>
  </si>
  <si>
    <t>MARGEN DE CLIENTES*</t>
  </si>
  <si>
    <t>Del que: Vista S.P.</t>
  </si>
  <si>
    <t>S.P.: Sector privado</t>
  </si>
  <si>
    <t>I.F.: Ingresos financieros</t>
  </si>
  <si>
    <t>C.F.: Costes financieros</t>
  </si>
  <si>
    <t>Millones euros / %</t>
  </si>
  <si>
    <t>RENDIMIENTOS Y COSTES</t>
  </si>
  <si>
    <t>COMISIONES</t>
  </si>
  <si>
    <t>COMISIONES PERCIBIDAS</t>
  </si>
  <si>
    <t>COMISIONES PAGADAS</t>
  </si>
  <si>
    <t>COMISIONE NETAS</t>
  </si>
  <si>
    <t>Por riesgos contingentes</t>
  </si>
  <si>
    <t>Por compromisos contingentes</t>
  </si>
  <si>
    <t>Por cambio de divisas y billetes de banco extranjeros</t>
  </si>
  <si>
    <t>Por servicio de cobros y pagos</t>
  </si>
  <si>
    <t>Otras comisiones</t>
  </si>
  <si>
    <t>SANEAMIENTOS</t>
  </si>
  <si>
    <t>-Adquisiciones temporales</t>
  </si>
  <si>
    <t>a) Crédito a clientes estricto</t>
  </si>
  <si>
    <t>Ltd Ratio (a/b)</t>
  </si>
  <si>
    <t>Variación trimestre</t>
  </si>
  <si>
    <t>-Cédulas Singulares</t>
  </si>
  <si>
    <t>Depósitos a clientes (sin ajustes)</t>
  </si>
  <si>
    <t>-Cesiones Temporales</t>
  </si>
  <si>
    <t>Activos líquidos</t>
  </si>
  <si>
    <t xml:space="preserve">  Punta de tesorería (1)</t>
  </si>
  <si>
    <t xml:space="preserve">  Adquisiciones temporales de activos descontables</t>
  </si>
  <si>
    <t xml:space="preserve">  Cartera de renta fija y otros activos descontables en BCE</t>
  </si>
  <si>
    <t xml:space="preserve">  Total activos líquidos (valor de descuento en BCE)</t>
  </si>
  <si>
    <t>Activos líquidos utilizados</t>
  </si>
  <si>
    <t xml:space="preserve">  Tomado en BCE</t>
  </si>
  <si>
    <t xml:space="preserve">  Cesiones temporales de activos</t>
  </si>
  <si>
    <t>Porcentaje sobre total activo</t>
  </si>
  <si>
    <t>(1) Depósitos interbancarios + excedente de saldo en BCE y cuentas operativas</t>
  </si>
  <si>
    <t>ACTIVOS LÍQUIDOS DESCONTABLES DISPONIBLES</t>
  </si>
  <si>
    <t>Próximos vencimientos de emisiones en mercados</t>
  </si>
  <si>
    <t>Emisiones(*)</t>
  </si>
  <si>
    <t>(*) Incluye cédulas multicedentes</t>
  </si>
  <si>
    <t xml:space="preserve">    Pymes y autónomos</t>
  </si>
  <si>
    <t xml:space="preserve">Entradas </t>
  </si>
  <si>
    <t>Salidas</t>
  </si>
  <si>
    <t>Salidas Netas</t>
  </si>
  <si>
    <t>EVOLUCIÓN Salidas netas</t>
  </si>
  <si>
    <t>LCR</t>
  </si>
  <si>
    <t>RATIOS LIQUIDEZ</t>
  </si>
  <si>
    <t>DETERIORO DE VALOR ACUMULADO</t>
  </si>
  <si>
    <t>Gastos por Intereses</t>
  </si>
  <si>
    <t>Ingresos por Intereses</t>
  </si>
  <si>
    <t>Ingresos por comisiones menos gastos por comisiones</t>
  </si>
  <si>
    <t>Resultado de operaciones financieras y dif. Cambio (*)</t>
  </si>
  <si>
    <t>Provisiones / reversión</t>
  </si>
  <si>
    <t xml:space="preserve">     Del que Préstamos y partidas a cobrar</t>
  </si>
  <si>
    <t>LIQUIDEZ</t>
  </si>
  <si>
    <t>RATIOS PHASE IN</t>
  </si>
  <si>
    <t>Millones € y %</t>
  </si>
  <si>
    <t>Recursos propios computables</t>
  </si>
  <si>
    <t>Capital de nivel I ordinario (BIS III)</t>
  </si>
  <si>
    <t>Capital</t>
  </si>
  <si>
    <t>Resultado atribuido al Grupo neto de dividendo</t>
  </si>
  <si>
    <t>Deducciones</t>
  </si>
  <si>
    <t>Capital de nivel I</t>
  </si>
  <si>
    <t>Capital de nivel II</t>
  </si>
  <si>
    <t>Activos ponderados por riesgo</t>
  </si>
  <si>
    <t>Capital de nivel I ordinario (BIS III) (%)</t>
  </si>
  <si>
    <t>Coeficiente de Solvencia - Ratio Total Capital (%)</t>
  </si>
  <si>
    <t>RATIOS FULLY LOADED</t>
  </si>
  <si>
    <t>Capital de nivel I ordinario (%) - CET 1</t>
  </si>
  <si>
    <t>Total capital (%)</t>
  </si>
  <si>
    <t>Phase in</t>
  </si>
  <si>
    <t>Fully Loaded</t>
  </si>
  <si>
    <t>Ratio LtD</t>
  </si>
  <si>
    <t>Ratio de cobertura de liquidez (LCR)</t>
  </si>
  <si>
    <t>Ratio de financiación neta estable (NSFR)</t>
  </si>
  <si>
    <t>Adquisiciones Temporales y riesgo sin clasificar</t>
  </si>
  <si>
    <t xml:space="preserve">    Garantía hipotecaria </t>
  </si>
  <si>
    <t>I.F. Otros activos (incluido dudosos)</t>
  </si>
  <si>
    <r>
      <t>C.F. Emisiones</t>
    </r>
    <r>
      <rPr>
        <i/>
        <sz val="10"/>
        <color indexed="8"/>
        <rFont val="Calibri"/>
        <family val="2"/>
      </rPr>
      <t xml:space="preserve"> (incl.Ced. Singulares)</t>
    </r>
  </si>
  <si>
    <t>NSFR</t>
  </si>
  <si>
    <t>DATOS RELEVANTES</t>
  </si>
  <si>
    <t>RECURSOS</t>
  </si>
  <si>
    <t>CRÉDITO PERFORMING</t>
  </si>
  <si>
    <t>DUDOSOS</t>
  </si>
  <si>
    <t>DUDOSOS (ii)</t>
  </si>
  <si>
    <t>INMUEBLES ADJUDICADOS</t>
  </si>
  <si>
    <t>INMUEBLES ADJUDICADOS (ii)</t>
  </si>
  <si>
    <t>C.F. otros pasivos</t>
  </si>
  <si>
    <t>I.F. Intermed. Financieros y ATAs</t>
  </si>
  <si>
    <t>C.F.  Intermed. Financ. y CTAs</t>
  </si>
  <si>
    <t>Reservas</t>
  </si>
  <si>
    <t xml:space="preserve">    Del que: Cédulas</t>
  </si>
  <si>
    <t>Por servicio de valores y productos financieros no bancarios</t>
  </si>
  <si>
    <t>TOTAL SANEAMIENTOS</t>
  </si>
  <si>
    <t>2T 2017</t>
  </si>
  <si>
    <t>Pymes y autónomos</t>
  </si>
  <si>
    <t>Promoción y constr.</t>
  </si>
  <si>
    <t>AA.PP y resto</t>
  </si>
  <si>
    <t>Crédito Performing</t>
  </si>
  <si>
    <t>Particular hipotecario</t>
  </si>
  <si>
    <t>Particular resto</t>
  </si>
  <si>
    <t>Resto empresas</t>
  </si>
  <si>
    <t>%COBERTURA</t>
  </si>
  <si>
    <r>
      <rPr>
        <sz val="10"/>
        <color indexed="9"/>
        <rFont val="Calibri"/>
        <family val="2"/>
      </rPr>
      <t>Del que:</t>
    </r>
    <r>
      <rPr>
        <sz val="10"/>
        <color indexed="8"/>
        <rFont val="Calibri"/>
        <family val="2"/>
      </rPr>
      <t xml:space="preserve"> Plazo S.P.</t>
    </r>
  </si>
  <si>
    <t>Tipo(%)</t>
  </si>
  <si>
    <t>Loan to Deposits</t>
  </si>
  <si>
    <t>Otros</t>
  </si>
  <si>
    <t>Activos tangibles</t>
  </si>
  <si>
    <t>Activos intangibles</t>
  </si>
  <si>
    <t xml:space="preserve">Activos no productivos -NPA- (a+b) </t>
  </si>
  <si>
    <t>Saldos dudosos (a)</t>
  </si>
  <si>
    <t>Activos adjudicados Inmobiliarios brutos (b)</t>
  </si>
  <si>
    <t>Plazo sector privado</t>
  </si>
  <si>
    <t>Vista sector privado</t>
  </si>
  <si>
    <t xml:space="preserve">    Saneamiento de Crédito</t>
  </si>
  <si>
    <t xml:space="preserve">    Saneamiento de Adjudicados</t>
  </si>
  <si>
    <t>TOTAL PASIVO Y P.N.</t>
  </si>
  <si>
    <t>%var.año</t>
  </si>
  <si>
    <t>TOTAL COBERTURA</t>
  </si>
  <si>
    <t>Otros pasivos financieros</t>
  </si>
  <si>
    <t>var.trim</t>
  </si>
  <si>
    <t>var.año</t>
  </si>
  <si>
    <t>RESULTADOS (acumulado en el año)</t>
  </si>
  <si>
    <t>Préstamos y anticipos a la clientela Brutos (ex. ATA, OAF)*</t>
  </si>
  <si>
    <t>Prtmos. y antic. a la clientela performing brutos (ex. ATA, OAF)*</t>
  </si>
  <si>
    <t>(*) Sin ajustes por valoración</t>
  </si>
  <si>
    <t>Depósitos de clientes minoristas en balance*</t>
  </si>
  <si>
    <t>Millones de euros / % / pp</t>
  </si>
  <si>
    <t>Millones de euros. No incluye aj. valoración</t>
  </si>
  <si>
    <t xml:space="preserve">Ratio Texas: Dudosos más adjudicados sobre capital más provisiones por insolvencias y adjudicados
</t>
  </si>
  <si>
    <t>Ratio Texas</t>
  </si>
  <si>
    <t>Dividendos</t>
  </si>
  <si>
    <t>Resultados de EVPEMP</t>
  </si>
  <si>
    <t>3T 2017</t>
  </si>
  <si>
    <t>4T 2017</t>
  </si>
  <si>
    <t>C.F. Depósitos de Clientes</t>
  </si>
  <si>
    <t>I.F. Crédito a Clientes no dudoso</t>
  </si>
  <si>
    <t>(*) I.F. Crédito a Clientes no dudoso menos C.F. Depósitos de clientes</t>
  </si>
  <si>
    <t>GESTIÓN DEL RIESGO</t>
  </si>
  <si>
    <t>DOTACIONES POR DETERIORO</t>
  </si>
  <si>
    <t>TOTAL DOTACIONES POR DETERIORO</t>
  </si>
  <si>
    <t xml:space="preserve">  Cédulas hipotecarias</t>
  </si>
  <si>
    <t>Requerimiento SREP 2018 CET-1</t>
  </si>
  <si>
    <t>Requerimiento SREP 2018 Total Capital</t>
  </si>
  <si>
    <t>Exceso capital de CET 1 sobre SREP 2018</t>
  </si>
  <si>
    <t>Exceso Total Capital  sobre SREP 2018</t>
  </si>
  <si>
    <t>Adquisiciones temporales y riesgo sin clasificar</t>
  </si>
  <si>
    <t>Crédito a la clientela (sin ajustes ni OAF)</t>
  </si>
  <si>
    <t>Ratio de eficiencia</t>
  </si>
  <si>
    <t>n.a.</t>
  </si>
  <si>
    <t>SANEAMIENTOS ACUMULADOS</t>
  </si>
  <si>
    <t>Variación acumulada</t>
  </si>
  <si>
    <t>Empleados (medios)</t>
  </si>
  <si>
    <t xml:space="preserve">    Consumo y resto</t>
  </si>
  <si>
    <t>%var.inter.t</t>
  </si>
  <si>
    <t>var.inter</t>
  </si>
  <si>
    <t>1T 2018</t>
  </si>
  <si>
    <t xml:space="preserve">    Provisiones y otros rdos.</t>
  </si>
  <si>
    <t>Activos financieros para negociar y con cambios en PyG</t>
  </si>
  <si>
    <t>Activos financieros con cambios en otro rdo. global</t>
  </si>
  <si>
    <t>Préstamos y anticipos a coste amortizado</t>
  </si>
  <si>
    <t>Préstamos y anticipos a bancos centrales y ent. crédito</t>
  </si>
  <si>
    <t>Valores representativos de deuda a coste amortizado</t>
  </si>
  <si>
    <t>Derivados  y coberturas</t>
  </si>
  <si>
    <t>Pasivos financieros para negociar y con cambios en PyG</t>
  </si>
  <si>
    <t>Otro resultado global acumulado</t>
  </si>
  <si>
    <t>Oficinas en España</t>
  </si>
  <si>
    <t>Otros ingresos menos otros gastos de explotación y contratos de seguro (*)</t>
  </si>
  <si>
    <t>Pérdidas por deterioro del resto de activos  y otras ganancias y pérdidas (neto) (*)</t>
  </si>
  <si>
    <t>Otros ingresos menos otros gastos de explotación y seguro (*)</t>
  </si>
  <si>
    <t>Var trim.</t>
  </si>
  <si>
    <t>(1) No incluye la cartera de RF de Unión del Duero Vida y Duero Pensiones</t>
  </si>
  <si>
    <t xml:space="preserve">    En balance</t>
  </si>
  <si>
    <t xml:space="preserve">    Fuera de balance</t>
  </si>
  <si>
    <t>CRÉDITO CLIENTES PERFORMING</t>
  </si>
  <si>
    <t>b) Depósitos clientes estricto</t>
  </si>
  <si>
    <t>MENU</t>
  </si>
  <si>
    <t xml:space="preserve">1. Datos Relevantes </t>
  </si>
  <si>
    <t>2. Total Balance</t>
  </si>
  <si>
    <t>3. Recursos</t>
  </si>
  <si>
    <t>4. Crédito performing</t>
  </si>
  <si>
    <t>5. Dudosos (I)</t>
  </si>
  <si>
    <t>6. Dudosos (II)</t>
  </si>
  <si>
    <t>8. Adjudicados (II)</t>
  </si>
  <si>
    <t>7. Adjudicados (I)</t>
  </si>
  <si>
    <t>9. Resultados</t>
  </si>
  <si>
    <t>10. Rendimientos y costes</t>
  </si>
  <si>
    <t>11. Comisiones</t>
  </si>
  <si>
    <t>12. Saneamientos</t>
  </si>
  <si>
    <t>13. Liquidez</t>
  </si>
  <si>
    <t>14. Solvencia</t>
  </si>
  <si>
    <t>-</t>
  </si>
  <si>
    <t>n.s.</t>
  </si>
  <si>
    <t>(*) Ver equivalencia con epígrafes de la cuenta de resultados consolidada pública del ejercicio 2018 y 2017 en Anexo III del Informe Financiero Trimestral</t>
  </si>
  <si>
    <t>Valores representativos de deuda emitidos</t>
  </si>
  <si>
    <t>Otros (1)</t>
  </si>
  <si>
    <t>(1) autocartera, minoritarios, plusvalías de activos financieros en otro resultado global y período transitorio IFRS9</t>
  </si>
  <si>
    <t>Otros (autocartera, minoritarios y plusvalías en otro rdo. global)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</si>
</sst>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_-* #,##0\ _€_-;\-* #,##0\ _€_-;_-* &quot;-&quot;??\ _€_-;_-@_-"/>
    <numFmt numFmtId="168" formatCode="0.0\ \p\p"/>
    <numFmt numFmtId="169" formatCode="0\ \p\p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8"/>
      <name val="Calibri"/>
      <family val="2"/>
    </font>
    <font>
      <b/>
      <u val="single"/>
      <sz val="11"/>
      <color indexed="5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u val="single"/>
      <sz val="14"/>
      <color indexed="17"/>
      <name val="Calibri"/>
      <family val="2"/>
    </font>
    <font>
      <b/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0"/>
    </font>
    <font>
      <b/>
      <sz val="9"/>
      <color indexed="9"/>
      <name val="Calibri"/>
      <family val="0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3300"/>
      <name val="Calibri"/>
      <family val="2"/>
    </font>
    <font>
      <b/>
      <u val="single"/>
      <sz val="11"/>
      <color rgb="FF003300"/>
      <name val="Calibri"/>
      <family val="2"/>
    </font>
    <font>
      <b/>
      <sz val="12"/>
      <color theme="0"/>
      <name val="Calibri"/>
      <family val="2"/>
    </font>
    <font>
      <b/>
      <u val="single"/>
      <sz val="14"/>
      <color rgb="FF009900"/>
      <name val="Calibri"/>
      <family val="2"/>
    </font>
    <font>
      <b/>
      <sz val="14"/>
      <color rgb="FF009900"/>
      <name val="Calibri"/>
      <family val="2"/>
    </font>
    <font>
      <b/>
      <sz val="11"/>
      <color rgb="FF0099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 style="medium">
        <color theme="0"/>
      </top>
      <bottom style="medium">
        <color theme="0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59" fillId="0" borderId="0" xfId="0" applyFont="1" applyAlignment="1">
      <alignment horizontal="left" indent="3"/>
    </xf>
    <xf numFmtId="0" fontId="58" fillId="0" borderId="0" xfId="0" applyFont="1" applyAlignment="1">
      <alignment horizontal="left" indent="2"/>
    </xf>
    <xf numFmtId="0" fontId="0" fillId="10" borderId="0" xfId="0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1"/>
    </xf>
    <xf numFmtId="14" fontId="58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62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3" fontId="58" fillId="0" borderId="0" xfId="0" applyNumberFormat="1" applyFont="1" applyAlignment="1">
      <alignment/>
    </xf>
    <xf numFmtId="0" fontId="58" fillId="10" borderId="0" xfId="0" applyFont="1" applyFill="1" applyAlignment="1">
      <alignment/>
    </xf>
    <xf numFmtId="164" fontId="58" fillId="10" borderId="0" xfId="53" applyNumberFormat="1" applyFont="1" applyFill="1" applyAlignment="1">
      <alignment/>
    </xf>
    <xf numFmtId="0" fontId="63" fillId="0" borderId="0" xfId="0" applyFont="1" applyAlignment="1">
      <alignment/>
    </xf>
    <xf numFmtId="0" fontId="58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58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53" applyNumberFormat="1" applyFont="1" applyAlignment="1">
      <alignment/>
    </xf>
    <xf numFmtId="0" fontId="45" fillId="34" borderId="0" xfId="0" applyFont="1" applyFill="1" applyAlignment="1">
      <alignment/>
    </xf>
    <xf numFmtId="0" fontId="42" fillId="34" borderId="0" xfId="0" applyFont="1" applyFill="1" applyAlignment="1">
      <alignment/>
    </xf>
    <xf numFmtId="3" fontId="42" fillId="34" borderId="0" xfId="0" applyNumberFormat="1" applyFont="1" applyFill="1" applyAlignment="1">
      <alignment/>
    </xf>
    <xf numFmtId="164" fontId="42" fillId="34" borderId="0" xfId="0" applyNumberFormat="1" applyFont="1" applyFill="1" applyAlignment="1">
      <alignment/>
    </xf>
    <xf numFmtId="3" fontId="45" fillId="34" borderId="0" xfId="0" applyNumberFormat="1" applyFont="1" applyFill="1" applyAlignment="1">
      <alignment/>
    </xf>
    <xf numFmtId="164" fontId="45" fillId="34" borderId="0" xfId="0" applyNumberFormat="1" applyFont="1" applyFill="1" applyAlignment="1">
      <alignment/>
    </xf>
    <xf numFmtId="164" fontId="45" fillId="34" borderId="0" xfId="53" applyNumberFormat="1" applyFont="1" applyFill="1" applyAlignment="1">
      <alignment/>
    </xf>
    <xf numFmtId="0" fontId="45" fillId="35" borderId="0" xfId="0" applyFont="1" applyFill="1" applyAlignment="1">
      <alignment/>
    </xf>
    <xf numFmtId="3" fontId="45" fillId="35" borderId="0" xfId="0" applyNumberFormat="1" applyFont="1" applyFill="1" applyAlignment="1">
      <alignment/>
    </xf>
    <xf numFmtId="164" fontId="45" fillId="35" borderId="0" xfId="53" applyNumberFormat="1" applyFont="1" applyFill="1" applyAlignment="1">
      <alignment/>
    </xf>
    <xf numFmtId="0" fontId="45" fillId="35" borderId="13" xfId="0" applyFont="1" applyFill="1" applyBorder="1" applyAlignment="1">
      <alignment/>
    </xf>
    <xf numFmtId="3" fontId="45" fillId="35" borderId="13" xfId="0" applyNumberFormat="1" applyFont="1" applyFill="1" applyBorder="1" applyAlignment="1">
      <alignment/>
    </xf>
    <xf numFmtId="164" fontId="45" fillId="35" borderId="13" xfId="53" applyNumberFormat="1" applyFont="1" applyFill="1" applyBorder="1" applyAlignment="1">
      <alignment/>
    </xf>
    <xf numFmtId="164" fontId="58" fillId="0" borderId="0" xfId="53" applyNumberFormat="1" applyFont="1" applyAlignment="1">
      <alignment/>
    </xf>
    <xf numFmtId="164" fontId="0" fillId="0" borderId="0" xfId="53" applyNumberFormat="1" applyFont="1" applyAlignment="1">
      <alignment horizontal="right"/>
    </xf>
    <xf numFmtId="3" fontId="59" fillId="0" borderId="0" xfId="0" applyNumberFormat="1" applyFont="1" applyAlignment="1">
      <alignment/>
    </xf>
    <xf numFmtId="164" fontId="59" fillId="0" borderId="0" xfId="53" applyNumberFormat="1" applyFont="1" applyAlignment="1">
      <alignment/>
    </xf>
    <xf numFmtId="0" fontId="58" fillId="36" borderId="0" xfId="0" applyFont="1" applyFill="1" applyAlignment="1">
      <alignment horizontal="left" indent="1"/>
    </xf>
    <xf numFmtId="3" fontId="58" fillId="36" borderId="0" xfId="0" applyNumberFormat="1" applyFont="1" applyFill="1" applyAlignment="1">
      <alignment/>
    </xf>
    <xf numFmtId="164" fontId="58" fillId="36" borderId="0" xfId="53" applyNumberFormat="1" applyFont="1" applyFill="1" applyAlignment="1">
      <alignment/>
    </xf>
    <xf numFmtId="0" fontId="58" fillId="36" borderId="0" xfId="0" applyFont="1" applyFill="1" applyAlignment="1">
      <alignment horizontal="left" indent="2"/>
    </xf>
    <xf numFmtId="0" fontId="58" fillId="36" borderId="0" xfId="0" applyFont="1" applyFill="1" applyAlignment="1">
      <alignment/>
    </xf>
    <xf numFmtId="0" fontId="58" fillId="36" borderId="14" xfId="0" applyFont="1" applyFill="1" applyBorder="1" applyAlignment="1">
      <alignment/>
    </xf>
    <xf numFmtId="0" fontId="58" fillId="36" borderId="13" xfId="0" applyFont="1" applyFill="1" applyBorder="1" applyAlignment="1">
      <alignment/>
    </xf>
    <xf numFmtId="3" fontId="58" fillId="36" borderId="14" xfId="0" applyNumberFormat="1" applyFont="1" applyFill="1" applyBorder="1" applyAlignment="1">
      <alignment/>
    </xf>
    <xf numFmtId="3" fontId="58" fillId="36" borderId="13" xfId="0" applyNumberFormat="1" applyFont="1" applyFill="1" applyBorder="1" applyAlignment="1">
      <alignment/>
    </xf>
    <xf numFmtId="164" fontId="58" fillId="36" borderId="14" xfId="53" applyNumberFormat="1" applyFont="1" applyFill="1" applyBorder="1" applyAlignment="1">
      <alignment/>
    </xf>
    <xf numFmtId="164" fontId="58" fillId="36" borderId="13" xfId="53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58" fillId="0" borderId="0" xfId="53" applyNumberFormat="1" applyFont="1" applyAlignment="1">
      <alignment horizontal="right"/>
    </xf>
    <xf numFmtId="164" fontId="58" fillId="36" borderId="0" xfId="53" applyNumberFormat="1" applyFont="1" applyFill="1" applyAlignment="1">
      <alignment horizontal="right"/>
    </xf>
    <xf numFmtId="164" fontId="58" fillId="36" borderId="14" xfId="53" applyNumberFormat="1" applyFont="1" applyFill="1" applyBorder="1" applyAlignment="1">
      <alignment horizontal="right"/>
    </xf>
    <xf numFmtId="164" fontId="45" fillId="34" borderId="0" xfId="53" applyNumberFormat="1" applyFont="1" applyFill="1" applyAlignment="1">
      <alignment horizontal="right"/>
    </xf>
    <xf numFmtId="164" fontId="45" fillId="35" borderId="0" xfId="53" applyNumberFormat="1" applyFont="1" applyFill="1" applyAlignment="1">
      <alignment horizontal="right"/>
    </xf>
    <xf numFmtId="0" fontId="45" fillId="35" borderId="0" xfId="0" applyFont="1" applyFill="1" applyAlignment="1">
      <alignment horizontal="left" indent="1"/>
    </xf>
    <xf numFmtId="0" fontId="12" fillId="0" borderId="0" xfId="0" applyFont="1" applyAlignment="1">
      <alignment/>
    </xf>
    <xf numFmtId="0" fontId="45" fillId="37" borderId="14" xfId="0" applyFont="1" applyFill="1" applyBorder="1" applyAlignment="1">
      <alignment/>
    </xf>
    <xf numFmtId="3" fontId="45" fillId="37" borderId="14" xfId="0" applyNumberFormat="1" applyFont="1" applyFill="1" applyBorder="1" applyAlignment="1">
      <alignment/>
    </xf>
    <xf numFmtId="164" fontId="45" fillId="37" borderId="14" xfId="53" applyNumberFormat="1" applyFont="1" applyFill="1" applyBorder="1" applyAlignment="1">
      <alignment horizontal="right"/>
    </xf>
    <xf numFmtId="0" fontId="61" fillId="0" borderId="0" xfId="0" applyFont="1" applyFill="1" applyAlignment="1">
      <alignment horizontal="left" indent="1"/>
    </xf>
    <xf numFmtId="0" fontId="45" fillId="35" borderId="15" xfId="0" applyFont="1" applyFill="1" applyBorder="1" applyAlignment="1">
      <alignment/>
    </xf>
    <xf numFmtId="9" fontId="45" fillId="34" borderId="0" xfId="53" applyNumberFormat="1" applyFont="1" applyFill="1" applyAlignment="1">
      <alignment/>
    </xf>
    <xf numFmtId="4" fontId="0" fillId="0" borderId="0" xfId="53" applyNumberFormat="1" applyFont="1" applyAlignment="1">
      <alignment/>
    </xf>
    <xf numFmtId="4" fontId="58" fillId="36" borderId="0" xfId="53" applyNumberFormat="1" applyFont="1" applyFill="1" applyAlignment="1">
      <alignment/>
    </xf>
    <xf numFmtId="4" fontId="45" fillId="34" borderId="0" xfId="53" applyNumberFormat="1" applyFont="1" applyFill="1" applyAlignment="1">
      <alignment/>
    </xf>
    <xf numFmtId="3" fontId="45" fillId="34" borderId="0" xfId="0" applyNumberFormat="1" applyFont="1" applyFill="1" applyAlignment="1">
      <alignment horizontal="right"/>
    </xf>
    <xf numFmtId="3" fontId="45" fillId="35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8" fillId="36" borderId="0" xfId="0" applyNumberFormat="1" applyFont="1" applyFill="1" applyAlignment="1">
      <alignment/>
    </xf>
    <xf numFmtId="4" fontId="45" fillId="34" borderId="0" xfId="0" applyNumberFormat="1" applyFont="1" applyFill="1" applyAlignment="1">
      <alignment horizontal="right"/>
    </xf>
    <xf numFmtId="4" fontId="45" fillId="35" borderId="15" xfId="0" applyNumberFormat="1" applyFont="1" applyFill="1" applyBorder="1" applyAlignment="1">
      <alignment/>
    </xf>
    <xf numFmtId="4" fontId="45" fillId="34" borderId="0" xfId="0" applyNumberFormat="1" applyFont="1" applyFill="1" applyAlignment="1">
      <alignment/>
    </xf>
    <xf numFmtId="164" fontId="42" fillId="35" borderId="0" xfId="53" applyNumberFormat="1" applyFont="1" applyFill="1" applyAlignment="1">
      <alignment/>
    </xf>
    <xf numFmtId="9" fontId="0" fillId="0" borderId="0" xfId="0" applyNumberFormat="1" applyAlignment="1">
      <alignment/>
    </xf>
    <xf numFmtId="0" fontId="45" fillId="34" borderId="14" xfId="0" applyFont="1" applyFill="1" applyBorder="1" applyAlignment="1">
      <alignment/>
    </xf>
    <xf numFmtId="0" fontId="0" fillId="0" borderId="0" xfId="0" applyAlignment="1">
      <alignment horizontal="center"/>
    </xf>
    <xf numFmtId="164" fontId="45" fillId="34" borderId="14" xfId="53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5" fillId="33" borderId="0" xfId="53" applyNumberFormat="1" applyFont="1" applyFill="1" applyAlignment="1">
      <alignment horizontal="right"/>
    </xf>
    <xf numFmtId="0" fontId="45" fillId="33" borderId="0" xfId="0" applyFont="1" applyFill="1" applyAlignment="1">
      <alignment/>
    </xf>
    <xf numFmtId="164" fontId="66" fillId="33" borderId="15" xfId="53" applyNumberFormat="1" applyFont="1" applyFill="1" applyBorder="1" applyAlignment="1">
      <alignment horizontal="right"/>
    </xf>
    <xf numFmtId="164" fontId="45" fillId="33" borderId="15" xfId="53" applyNumberFormat="1" applyFont="1" applyFill="1" applyBorder="1" applyAlignment="1">
      <alignment horizontal="right"/>
    </xf>
    <xf numFmtId="0" fontId="45" fillId="33" borderId="15" xfId="0" applyFont="1" applyFill="1" applyBorder="1" applyAlignment="1">
      <alignment/>
    </xf>
    <xf numFmtId="10" fontId="53" fillId="0" borderId="0" xfId="0" applyNumberFormat="1" applyFont="1" applyAlignment="1">
      <alignment/>
    </xf>
    <xf numFmtId="167" fontId="66" fillId="33" borderId="0" xfId="47" applyNumberFormat="1" applyFont="1" applyFill="1" applyAlignment="1">
      <alignment horizontal="right"/>
    </xf>
    <xf numFmtId="167" fontId="45" fillId="33" borderId="0" xfId="47" applyNumberFormat="1" applyFont="1" applyFill="1" applyAlignment="1">
      <alignment horizontal="right"/>
    </xf>
    <xf numFmtId="168" fontId="0" fillId="0" borderId="0" xfId="0" applyNumberFormat="1" applyAlignment="1">
      <alignment/>
    </xf>
    <xf numFmtId="0" fontId="62" fillId="0" borderId="0" xfId="0" applyFont="1" applyAlignment="1">
      <alignment vertical="top"/>
    </xf>
    <xf numFmtId="168" fontId="58" fillId="36" borderId="0" xfId="53" applyNumberFormat="1" applyFont="1" applyFill="1" applyAlignment="1">
      <alignment horizontal="right"/>
    </xf>
    <xf numFmtId="168" fontId="58" fillId="36" borderId="14" xfId="53" applyNumberFormat="1" applyFont="1" applyFill="1" applyBorder="1" applyAlignment="1">
      <alignment horizontal="right"/>
    </xf>
    <xf numFmtId="168" fontId="58" fillId="0" borderId="0" xfId="53" applyNumberFormat="1" applyFont="1" applyAlignment="1">
      <alignment horizontal="right"/>
    </xf>
    <xf numFmtId="168" fontId="0" fillId="0" borderId="0" xfId="53" applyNumberFormat="1" applyFont="1" applyAlignment="1">
      <alignment horizontal="right"/>
    </xf>
    <xf numFmtId="168" fontId="45" fillId="34" borderId="0" xfId="53" applyNumberFormat="1" applyFont="1" applyFill="1" applyAlignment="1">
      <alignment horizontal="right"/>
    </xf>
    <xf numFmtId="168" fontId="45" fillId="35" borderId="0" xfId="53" applyNumberFormat="1" applyFont="1" applyFill="1" applyAlignment="1">
      <alignment horizontal="right"/>
    </xf>
    <xf numFmtId="169" fontId="0" fillId="0" borderId="0" xfId="0" applyNumberFormat="1" applyAlignment="1">
      <alignment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164" fontId="45" fillId="0" borderId="0" xfId="53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0" fontId="68" fillId="4" borderId="0" xfId="0" applyFont="1" applyFill="1" applyBorder="1" applyAlignment="1">
      <alignment/>
    </xf>
    <xf numFmtId="3" fontId="67" fillId="4" borderId="0" xfId="0" applyNumberFormat="1" applyFont="1" applyFill="1" applyBorder="1" applyAlignment="1">
      <alignment/>
    </xf>
    <xf numFmtId="164" fontId="67" fillId="4" borderId="0" xfId="53" applyNumberFormat="1" applyFont="1" applyFill="1" applyBorder="1" applyAlignment="1">
      <alignment horizontal="right"/>
    </xf>
    <xf numFmtId="0" fontId="67" fillId="4" borderId="0" xfId="0" applyFont="1" applyFill="1" applyBorder="1" applyAlignment="1">
      <alignment/>
    </xf>
    <xf numFmtId="0" fontId="69" fillId="0" borderId="0" xfId="0" applyFont="1" applyAlignment="1">
      <alignment/>
    </xf>
    <xf numFmtId="3" fontId="0" fillId="38" borderId="0" xfId="0" applyNumberFormat="1" applyFill="1" applyAlignment="1">
      <alignment/>
    </xf>
    <xf numFmtId="164" fontId="0" fillId="33" borderId="0" xfId="53" applyNumberFormat="1" applyFont="1" applyFill="1" applyAlignment="1">
      <alignment/>
    </xf>
    <xf numFmtId="9" fontId="0" fillId="33" borderId="0" xfId="53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58" fillId="38" borderId="0" xfId="0" applyNumberFormat="1" applyFont="1" applyFill="1" applyAlignment="1">
      <alignment/>
    </xf>
    <xf numFmtId="3" fontId="0" fillId="38" borderId="0" xfId="0" applyNumberFormat="1" applyFill="1" applyAlignment="1">
      <alignment/>
    </xf>
    <xf numFmtId="164" fontId="0" fillId="0" borderId="0" xfId="53" applyNumberFormat="1" applyFont="1" applyFill="1" applyAlignment="1">
      <alignment/>
    </xf>
    <xf numFmtId="9" fontId="0" fillId="0" borderId="0" xfId="53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8" fillId="0" borderId="0" xfId="0" applyNumberFormat="1" applyFont="1" applyFill="1" applyAlignment="1">
      <alignment/>
    </xf>
    <xf numFmtId="4" fontId="0" fillId="0" borderId="0" xfId="53" applyNumberFormat="1" applyFont="1" applyAlignment="1">
      <alignment/>
    </xf>
    <xf numFmtId="10" fontId="0" fillId="33" borderId="0" xfId="53" applyNumberFormat="1" applyFont="1" applyFill="1" applyAlignment="1">
      <alignment/>
    </xf>
    <xf numFmtId="0" fontId="65" fillId="0" borderId="0" xfId="0" applyFont="1" applyAlignment="1">
      <alignment horizontal="left" vertical="top"/>
    </xf>
    <xf numFmtId="0" fontId="0" fillId="38" borderId="0" xfId="0" applyFill="1" applyAlignment="1">
      <alignment/>
    </xf>
    <xf numFmtId="164" fontId="0" fillId="0" borderId="0" xfId="53" applyNumberFormat="1" applyFont="1" applyAlignment="1">
      <alignment horizontal="right"/>
    </xf>
    <xf numFmtId="0" fontId="58" fillId="0" borderId="16" xfId="0" applyFont="1" applyBorder="1" applyAlignment="1">
      <alignment/>
    </xf>
    <xf numFmtId="10" fontId="0" fillId="0" borderId="0" xfId="53" applyNumberFormat="1" applyFont="1" applyFill="1" applyAlignment="1">
      <alignment horizontal="right"/>
    </xf>
    <xf numFmtId="0" fontId="58" fillId="0" borderId="0" xfId="0" applyFont="1" applyBorder="1" applyAlignment="1">
      <alignment/>
    </xf>
    <xf numFmtId="3" fontId="58" fillId="0" borderId="16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65" fontId="64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/>
    </xf>
    <xf numFmtId="10" fontId="45" fillId="34" borderId="0" xfId="53" applyNumberFormat="1" applyFont="1" applyFill="1" applyAlignment="1">
      <alignment horizontal="right"/>
    </xf>
    <xf numFmtId="10" fontId="45" fillId="34" borderId="14" xfId="53" applyNumberFormat="1" applyFont="1" applyFill="1" applyBorder="1" applyAlignment="1">
      <alignment horizontal="right"/>
    </xf>
    <xf numFmtId="4" fontId="62" fillId="0" borderId="0" xfId="0" applyNumberFormat="1" applyFont="1" applyAlignment="1">
      <alignment/>
    </xf>
    <xf numFmtId="0" fontId="0" fillId="0" borderId="0" xfId="0" applyAlignment="1">
      <alignment horizontal="left" indent="9"/>
    </xf>
    <xf numFmtId="0" fontId="45" fillId="34" borderId="15" xfId="0" applyFont="1" applyFill="1" applyBorder="1" applyAlignment="1">
      <alignment/>
    </xf>
    <xf numFmtId="3" fontId="45" fillId="34" borderId="15" xfId="0" applyNumberFormat="1" applyFont="1" applyFill="1" applyBorder="1" applyAlignment="1">
      <alignment/>
    </xf>
    <xf numFmtId="164" fontId="45" fillId="34" borderId="15" xfId="53" applyNumberFormat="1" applyFont="1" applyFill="1" applyBorder="1" applyAlignment="1">
      <alignment/>
    </xf>
    <xf numFmtId="0" fontId="70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 horizontal="left" vertical="center" indent="5"/>
    </xf>
    <xf numFmtId="0" fontId="72" fillId="33" borderId="0" xfId="45" applyFont="1" applyFill="1" applyAlignment="1">
      <alignment horizontal="left" vertical="center"/>
    </xf>
    <xf numFmtId="0" fontId="20" fillId="33" borderId="0" xfId="0" applyFont="1" applyFill="1" applyAlignment="1">
      <alignment/>
    </xf>
    <xf numFmtId="0" fontId="25" fillId="0" borderId="0" xfId="0" applyFont="1" applyAlignment="1">
      <alignment/>
    </xf>
    <xf numFmtId="0" fontId="26" fillId="33" borderId="14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14" fontId="58" fillId="0" borderId="12" xfId="0" applyNumberFormat="1" applyFont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1575"/>
          <c:y val="0.205"/>
          <c:w val="0.56525"/>
          <c:h val="0.69875"/>
        </c:manualLayout>
      </c:layout>
      <c:pieChart>
        <c:varyColors val="1"/>
        <c:ser>
          <c:idx val="0"/>
          <c:order val="0"/>
          <c:tx>
            <c:strRef>
              <c:f>CREDITO!$K$2</c:f>
              <c:strCache>
                <c:ptCount val="1"/>
                <c:pt idx="0">
                  <c:v>Crédito Performing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5E0C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CREDITO!$J$3:$J$8</c:f>
              <c:strCache/>
            </c:strRef>
          </c:cat>
          <c:val>
            <c:numRef>
              <c:f>CREDITO!$K$3:$K$8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nicajabanco.com/" TargetMode="External" /><Relationship Id="rId3" Type="http://schemas.openxmlformats.org/officeDocument/2006/relationships/hyperlink" Target="https://www.unicajabanco.com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66675</xdr:rowOff>
    </xdr:from>
    <xdr:to>
      <xdr:col>2</xdr:col>
      <xdr:colOff>266700</xdr:colOff>
      <xdr:row>1</xdr:row>
      <xdr:rowOff>200025</xdr:rowOff>
    </xdr:to>
    <xdr:pic>
      <xdr:nvPicPr>
        <xdr:cNvPr id="1" name="1 Imagen" descr="Unicaja Ban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66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38100</xdr:rowOff>
    </xdr:from>
    <xdr:to>
      <xdr:col>7</xdr:col>
      <xdr:colOff>190500</xdr:colOff>
      <xdr:row>3</xdr:row>
      <xdr:rowOff>38100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7429500" y="23812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704850</xdr:colOff>
      <xdr:row>2</xdr:row>
      <xdr:rowOff>200025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8467725" y="209550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123825</xdr:rowOff>
    </xdr:from>
    <xdr:to>
      <xdr:col>2</xdr:col>
      <xdr:colOff>76200</xdr:colOff>
      <xdr:row>4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686050" y="7048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20</xdr:col>
      <xdr:colOff>247650</xdr:colOff>
      <xdr:row>0</xdr:row>
      <xdr:rowOff>190500</xdr:rowOff>
    </xdr:from>
    <xdr:to>
      <xdr:col>21</xdr:col>
      <xdr:colOff>190500</xdr:colOff>
      <xdr:row>3</xdr:row>
      <xdr:rowOff>0</xdr:rowOff>
    </xdr:to>
    <xdr:sp>
      <xdr:nvSpPr>
        <xdr:cNvPr id="2" name="2 Rectángulo">
          <a:hlinkClick r:id="rId1"/>
        </xdr:cNvPr>
        <xdr:cNvSpPr>
          <a:spLocks/>
        </xdr:cNvSpPr>
      </xdr:nvSpPr>
      <xdr:spPr>
        <a:xfrm>
          <a:off x="10496550" y="190500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180975</xdr:rowOff>
    </xdr:from>
    <xdr:to>
      <xdr:col>9</xdr:col>
      <xdr:colOff>361950</xdr:colOff>
      <xdr:row>2</xdr:row>
      <xdr:rowOff>171450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8601075" y="18097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2 Rectángulo">
          <a:hlinkClick r:id="rId1"/>
        </xdr:cNvPr>
        <xdr:cNvSpPr>
          <a:spLocks/>
        </xdr:cNvSpPr>
      </xdr:nvSpPr>
      <xdr:spPr>
        <a:xfrm>
          <a:off x="7924800" y="133350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9</xdr:col>
      <xdr:colOff>171450</xdr:colOff>
      <xdr:row>2</xdr:row>
      <xdr:rowOff>114300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9048750" y="12382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190500</xdr:rowOff>
    </xdr:from>
    <xdr:to>
      <xdr:col>7</xdr:col>
      <xdr:colOff>257175</xdr:colOff>
      <xdr:row>2</xdr:row>
      <xdr:rowOff>190500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8048625" y="190500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133350</xdr:rowOff>
    </xdr:from>
    <xdr:to>
      <xdr:col>7</xdr:col>
      <xdr:colOff>352425</xdr:colOff>
      <xdr:row>3</xdr:row>
      <xdr:rowOff>133350</xdr:rowOff>
    </xdr:to>
    <xdr:sp>
      <xdr:nvSpPr>
        <xdr:cNvPr id="1" name="4 Rectángulo">
          <a:hlinkClick r:id="rId1"/>
        </xdr:cNvPr>
        <xdr:cNvSpPr>
          <a:spLocks/>
        </xdr:cNvSpPr>
      </xdr:nvSpPr>
      <xdr:spPr>
        <a:xfrm>
          <a:off x="7581900" y="33337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47625</xdr:rowOff>
    </xdr:from>
    <xdr:to>
      <xdr:col>7</xdr:col>
      <xdr:colOff>180975</xdr:colOff>
      <xdr:row>3</xdr:row>
      <xdr:rowOff>47625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7077075" y="247650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142875</xdr:rowOff>
    </xdr:from>
    <xdr:to>
      <xdr:col>7</xdr:col>
      <xdr:colOff>190500</xdr:colOff>
      <xdr:row>3</xdr:row>
      <xdr:rowOff>142875</xdr:rowOff>
    </xdr:to>
    <xdr:sp>
      <xdr:nvSpPr>
        <xdr:cNvPr id="1" name="6 Rectángulo">
          <a:hlinkClick r:id="rId1"/>
        </xdr:cNvPr>
        <xdr:cNvSpPr>
          <a:spLocks/>
        </xdr:cNvSpPr>
      </xdr:nvSpPr>
      <xdr:spPr>
        <a:xfrm>
          <a:off x="6353175" y="342900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10</xdr:row>
      <xdr:rowOff>9525</xdr:rowOff>
    </xdr:from>
    <xdr:to>
      <xdr:col>13</xdr:col>
      <xdr:colOff>114300</xdr:colOff>
      <xdr:row>24</xdr:row>
      <xdr:rowOff>76200</xdr:rowOff>
    </xdr:to>
    <xdr:graphicFrame>
      <xdr:nvGraphicFramePr>
        <xdr:cNvPr id="1" name="1 Gráfico"/>
        <xdr:cNvGraphicFramePr/>
      </xdr:nvGraphicFramePr>
      <xdr:xfrm>
        <a:off x="6962775" y="1943100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95250</xdr:rowOff>
    </xdr:from>
    <xdr:to>
      <xdr:col>7</xdr:col>
      <xdr:colOff>238125</xdr:colOff>
      <xdr:row>3</xdr:row>
      <xdr:rowOff>85725</xdr:rowOff>
    </xdr:to>
    <xdr:sp>
      <xdr:nvSpPr>
        <xdr:cNvPr id="1" name="2 Rectángulo">
          <a:hlinkClick r:id="rId1"/>
        </xdr:cNvPr>
        <xdr:cNvSpPr>
          <a:spLocks/>
        </xdr:cNvSpPr>
      </xdr:nvSpPr>
      <xdr:spPr>
        <a:xfrm>
          <a:off x="6591300" y="29527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76200</xdr:rowOff>
    </xdr:from>
    <xdr:to>
      <xdr:col>7</xdr:col>
      <xdr:colOff>180975</xdr:colOff>
      <xdr:row>3</xdr:row>
      <xdr:rowOff>76200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6553200" y="27622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0</xdr:rowOff>
    </xdr:from>
    <xdr:to>
      <xdr:col>7</xdr:col>
      <xdr:colOff>514350</xdr:colOff>
      <xdr:row>3</xdr:row>
      <xdr:rowOff>0</xdr:rowOff>
    </xdr:to>
    <xdr:sp>
      <xdr:nvSpPr>
        <xdr:cNvPr id="1" name="2 Rectángulo">
          <a:hlinkClick r:id="rId1"/>
        </xdr:cNvPr>
        <xdr:cNvSpPr>
          <a:spLocks/>
        </xdr:cNvSpPr>
      </xdr:nvSpPr>
      <xdr:spPr>
        <a:xfrm>
          <a:off x="6410325" y="20002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57150</xdr:rowOff>
    </xdr:from>
    <xdr:to>
      <xdr:col>7</xdr:col>
      <xdr:colOff>123825</xdr:colOff>
      <xdr:row>3</xdr:row>
      <xdr:rowOff>57150</xdr:rowOff>
    </xdr:to>
    <xdr:sp>
      <xdr:nvSpPr>
        <xdr:cNvPr id="1" name="2 Rectángulo">
          <a:hlinkClick r:id="rId1"/>
        </xdr:cNvPr>
        <xdr:cNvSpPr>
          <a:spLocks/>
        </xdr:cNvSpPr>
      </xdr:nvSpPr>
      <xdr:spPr>
        <a:xfrm>
          <a:off x="6886575" y="257175"/>
          <a:ext cx="704850" cy="390525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6"/>
  <sheetViews>
    <sheetView showGridLines="0" showRowColHeaders="0"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11.421875" style="28" customWidth="1"/>
    <col min="2" max="2" width="41.57421875" style="28" bestFit="1" customWidth="1"/>
    <col min="3" max="3" width="11.421875" style="28" customWidth="1"/>
  </cols>
  <sheetData>
    <row r="1" ht="37.5" customHeight="1">
      <c r="B1" s="153" t="s">
        <v>292</v>
      </c>
    </row>
    <row r="2" ht="18.75">
      <c r="B2" s="154"/>
    </row>
    <row r="3" ht="19.5" customHeight="1">
      <c r="B3" s="155" t="s">
        <v>293</v>
      </c>
    </row>
    <row r="4" ht="19.5" customHeight="1">
      <c r="B4" s="155" t="s">
        <v>294</v>
      </c>
    </row>
    <row r="5" ht="19.5" customHeight="1">
      <c r="B5" s="155" t="s">
        <v>295</v>
      </c>
    </row>
    <row r="6" ht="19.5" customHeight="1">
      <c r="B6" s="155" t="s">
        <v>296</v>
      </c>
    </row>
    <row r="7" s="28" customFormat="1" ht="19.5" customHeight="1">
      <c r="B7" s="155" t="s">
        <v>297</v>
      </c>
    </row>
    <row r="8" s="28" customFormat="1" ht="19.5" customHeight="1">
      <c r="B8" s="155" t="s">
        <v>298</v>
      </c>
    </row>
    <row r="9" s="28" customFormat="1" ht="19.5" customHeight="1">
      <c r="B9" s="155" t="s">
        <v>300</v>
      </c>
    </row>
    <row r="10" s="28" customFormat="1" ht="19.5" customHeight="1">
      <c r="B10" s="155" t="s">
        <v>299</v>
      </c>
    </row>
    <row r="11" s="28" customFormat="1" ht="19.5" customHeight="1">
      <c r="B11" s="155" t="s">
        <v>301</v>
      </c>
    </row>
    <row r="12" s="28" customFormat="1" ht="19.5" customHeight="1">
      <c r="B12" s="155" t="s">
        <v>302</v>
      </c>
    </row>
    <row r="13" s="28" customFormat="1" ht="19.5" customHeight="1">
      <c r="B13" s="155" t="s">
        <v>303</v>
      </c>
    </row>
    <row r="14" s="28" customFormat="1" ht="19.5" customHeight="1">
      <c r="B14" s="155" t="s">
        <v>304</v>
      </c>
    </row>
    <row r="15" s="28" customFormat="1" ht="19.5" customHeight="1">
      <c r="B15" s="155" t="s">
        <v>305</v>
      </c>
    </row>
    <row r="16" s="28" customFormat="1" ht="19.5" customHeight="1">
      <c r="B16" s="155" t="s">
        <v>306</v>
      </c>
    </row>
  </sheetData>
  <sheetProtection/>
  <hyperlinks>
    <hyperlink ref="B3" location="RELEVANTES!A1" display="1. Datos Relevantes "/>
    <hyperlink ref="B4" location="BALANCE!A1" display="2. Total Balance"/>
    <hyperlink ref="B5" location="RECURSOS!A1" display="3. Recursos"/>
    <hyperlink ref="B6" location="'CREDITO '!A1" display="4. Crédito performing"/>
    <hyperlink ref="B7" location="'DUDOSOS (I)'!Área_de_impresión" display="5. Dudosos (I)"/>
    <hyperlink ref="B11" location="RESULTADOS!A1" display="7. Resultados"/>
    <hyperlink ref="B12" location="'RENDIMIENTOS Y COSTES'!A1" display="8. Rendimientos y costes"/>
    <hyperlink ref="B13" location="COMISIONES!A1" display="8. Comisiones"/>
    <hyperlink ref="B14" location="SANEAMIENTOS!A1" display="8. Saneamientos"/>
    <hyperlink ref="B15" location="LIQUIDEZ!A1" display="9. Liquidez"/>
    <hyperlink ref="B16" location="SOLVENCIA!A1" display="10. Solvencia"/>
    <hyperlink ref="B8:B10" location="DUDOSOS!A1" display="5. Dudosos"/>
    <hyperlink ref="B8" location="'DUDOSOS (II)'!Área_de_impresión" display="6. Dudosos (II)"/>
    <hyperlink ref="B9" location="ADJUDICADOS!Área_de_impresión" display="7. Adjudicados (I)"/>
    <hyperlink ref="B10" location="'ADJUDICADOS (II)'!Área_de_impresión" display="8. Adjudicados (II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52.00390625" style="0" customWidth="1"/>
    <col min="2" max="2" width="10.7109375" style="0" bestFit="1" customWidth="1"/>
    <col min="3" max="3" width="11.00390625" style="0" bestFit="1" customWidth="1"/>
    <col min="4" max="4" width="10.7109375" style="0" bestFit="1" customWidth="1"/>
    <col min="5" max="5" width="7.57421875" style="0" bestFit="1" customWidth="1"/>
    <col min="6" max="6" width="8.57421875" style="0" bestFit="1" customWidth="1"/>
  </cols>
  <sheetData>
    <row r="1" spans="1:4" ht="15.75">
      <c r="A1" s="26" t="s">
        <v>201</v>
      </c>
      <c r="B1" s="26"/>
      <c r="C1" s="26"/>
      <c r="D1" s="26"/>
    </row>
    <row r="2" spans="1:6" ht="15.75" thickBot="1">
      <c r="A2" s="27" t="s">
        <v>0</v>
      </c>
      <c r="B2" s="30">
        <v>43190</v>
      </c>
      <c r="C2" s="30">
        <v>43100</v>
      </c>
      <c r="D2" s="30">
        <v>42825</v>
      </c>
      <c r="E2" s="31" t="s">
        <v>237</v>
      </c>
      <c r="F2" s="31" t="s">
        <v>271</v>
      </c>
    </row>
    <row r="3" spans="1:6" ht="15">
      <c r="A3" s="70" t="s">
        <v>82</v>
      </c>
      <c r="B3" s="70"/>
      <c r="C3" s="62"/>
      <c r="D3" s="62"/>
      <c r="E3" s="48"/>
      <c r="F3" s="48"/>
    </row>
    <row r="4" spans="1:6" ht="15">
      <c r="A4" s="1" t="s">
        <v>80</v>
      </c>
      <c r="B4" s="17">
        <v>991.3330000000001</v>
      </c>
      <c r="C4" s="17">
        <v>1069.8139999999999</v>
      </c>
      <c r="D4" s="17">
        <v>1461.95632249</v>
      </c>
      <c r="E4" s="64">
        <v>-0.07335948118084057</v>
      </c>
      <c r="F4" s="64">
        <v>-0.3219133945728526</v>
      </c>
    </row>
    <row r="5" spans="1:6" ht="15">
      <c r="A5" s="4" t="s">
        <v>74</v>
      </c>
      <c r="B5" s="16">
        <v>176.877</v>
      </c>
      <c r="C5" s="16">
        <v>212.768</v>
      </c>
      <c r="D5" s="16">
        <v>391.24593202000005</v>
      </c>
      <c r="E5" s="48">
        <v>-0.16868608061362605</v>
      </c>
      <c r="F5" s="48">
        <v>-0.5479135103417299</v>
      </c>
    </row>
    <row r="6" spans="1:6" ht="15">
      <c r="A6" s="4" t="s">
        <v>75</v>
      </c>
      <c r="B6" s="16">
        <v>126.91</v>
      </c>
      <c r="C6" s="16">
        <v>139.313</v>
      </c>
      <c r="D6" s="16">
        <v>185.70934592000003</v>
      </c>
      <c r="E6" s="48">
        <v>-0.08902973878963193</v>
      </c>
      <c r="F6" s="48">
        <v>-0.31662028439500106</v>
      </c>
    </row>
    <row r="7" spans="1:6" ht="15">
      <c r="A7" s="4" t="s">
        <v>76</v>
      </c>
      <c r="B7" s="16">
        <v>687.546</v>
      </c>
      <c r="C7" s="16">
        <v>717.733</v>
      </c>
      <c r="D7" s="16">
        <v>885.00104455</v>
      </c>
      <c r="E7" s="48">
        <v>-0.04205881574345878</v>
      </c>
      <c r="F7" s="48">
        <v>-0.22311278135315724</v>
      </c>
    </row>
    <row r="8" spans="1:6" ht="15">
      <c r="A8" s="1" t="s">
        <v>81</v>
      </c>
      <c r="B8" s="17">
        <v>507.944</v>
      </c>
      <c r="C8" s="17">
        <v>530.069</v>
      </c>
      <c r="D8" s="17">
        <v>652.1993029100001</v>
      </c>
      <c r="E8" s="64">
        <v>-0.04173984896305942</v>
      </c>
      <c r="F8" s="64">
        <v>-0.2211828535638692</v>
      </c>
    </row>
    <row r="9" spans="1:6" ht="15">
      <c r="A9" s="1" t="s">
        <v>77</v>
      </c>
      <c r="B9" s="17">
        <v>276.284</v>
      </c>
      <c r="C9" s="17">
        <v>271.798</v>
      </c>
      <c r="D9" s="17">
        <v>398.07583183</v>
      </c>
      <c r="E9" s="64">
        <v>0.016504904377515617</v>
      </c>
      <c r="F9" s="64">
        <v>-0.30595133412171516</v>
      </c>
    </row>
    <row r="10" spans="1:6" ht="15">
      <c r="A10" s="34" t="s">
        <v>78</v>
      </c>
      <c r="B10" s="38">
        <v>1775.5610000000001</v>
      </c>
      <c r="C10" s="38">
        <v>1871.6809999999998</v>
      </c>
      <c r="D10" s="38">
        <v>2512.23145723</v>
      </c>
      <c r="E10" s="67">
        <v>-0.05135490502922222</v>
      </c>
      <c r="F10" s="67">
        <v>-0.2932335136199022</v>
      </c>
    </row>
    <row r="11" spans="1:6" ht="15">
      <c r="A11" s="69" t="s">
        <v>79</v>
      </c>
      <c r="B11" s="42">
        <v>684.821</v>
      </c>
      <c r="C11" s="42">
        <v>742.837</v>
      </c>
      <c r="D11" s="42">
        <v>1043.4452349300002</v>
      </c>
      <c r="E11" s="68">
        <v>-0.07810057926570696</v>
      </c>
      <c r="F11" s="68">
        <v>-0.34369243629164553</v>
      </c>
    </row>
    <row r="12" spans="3:6" ht="15">
      <c r="C12" s="16"/>
      <c r="D12" s="16"/>
      <c r="E12" s="48"/>
      <c r="F12" s="48"/>
    </row>
    <row r="13" spans="1:6" ht="15">
      <c r="A13" s="70" t="s">
        <v>163</v>
      </c>
      <c r="B13" s="70"/>
      <c r="C13" s="62"/>
      <c r="D13" s="62"/>
      <c r="E13" s="48"/>
      <c r="F13" s="48"/>
    </row>
    <row r="14" spans="1:6" ht="15">
      <c r="A14" s="1" t="s">
        <v>80</v>
      </c>
      <c r="B14" s="17">
        <v>733.092</v>
      </c>
      <c r="C14" s="17">
        <v>769.4079999999999</v>
      </c>
      <c r="D14" s="17">
        <v>993.66357005</v>
      </c>
      <c r="E14" s="64">
        <v>-0.04719992513724828</v>
      </c>
      <c r="F14" s="64">
        <v>-0.2622331923035966</v>
      </c>
    </row>
    <row r="15" spans="1:6" ht="15">
      <c r="A15" s="4" t="s">
        <v>74</v>
      </c>
      <c r="B15" s="16">
        <v>96.495</v>
      </c>
      <c r="C15" s="16">
        <v>111.472</v>
      </c>
      <c r="D15" s="16">
        <v>204.24047118</v>
      </c>
      <c r="E15" s="48">
        <v>-0.1343566097315917</v>
      </c>
      <c r="F15" s="48">
        <v>-0.527542218040823</v>
      </c>
    </row>
    <row r="16" spans="1:6" ht="15">
      <c r="A16" s="4" t="s">
        <v>75</v>
      </c>
      <c r="B16" s="16">
        <v>77.876</v>
      </c>
      <c r="C16" s="16">
        <v>80.992</v>
      </c>
      <c r="D16" s="16">
        <v>113.229861</v>
      </c>
      <c r="E16" s="48">
        <v>-0.03847293559857763</v>
      </c>
      <c r="F16" s="48">
        <v>-0.3122308964063817</v>
      </c>
    </row>
    <row r="17" spans="1:6" ht="15">
      <c r="A17" s="4" t="s">
        <v>76</v>
      </c>
      <c r="B17" s="16">
        <v>558.721</v>
      </c>
      <c r="C17" s="16">
        <v>576.944</v>
      </c>
      <c r="D17" s="16">
        <v>676.19323787</v>
      </c>
      <c r="E17" s="48">
        <v>-0.03158538783660105</v>
      </c>
      <c r="F17" s="48">
        <v>-0.17372583943612924</v>
      </c>
    </row>
    <row r="18" spans="1:6" ht="15">
      <c r="A18" s="1" t="s">
        <v>81</v>
      </c>
      <c r="B18" s="17">
        <v>250.86</v>
      </c>
      <c r="C18" s="17">
        <v>260.241</v>
      </c>
      <c r="D18" s="17">
        <v>331.65382207</v>
      </c>
      <c r="E18" s="64">
        <v>-0.036047356104533766</v>
      </c>
      <c r="F18" s="64">
        <v>-0.2436088978734801</v>
      </c>
    </row>
    <row r="19" spans="1:6" ht="15">
      <c r="A19" s="1" t="s">
        <v>77</v>
      </c>
      <c r="B19" s="17">
        <v>160.242</v>
      </c>
      <c r="C19" s="17">
        <v>167.295</v>
      </c>
      <c r="D19" s="17">
        <v>252.34814651999997</v>
      </c>
      <c r="E19" s="64">
        <v>-0.04215906034250873</v>
      </c>
      <c r="F19" s="64">
        <v>-0.3649963266629346</v>
      </c>
    </row>
    <row r="20" spans="1:6" ht="15">
      <c r="A20" s="34" t="s">
        <v>78</v>
      </c>
      <c r="B20" s="38">
        <v>1144.194</v>
      </c>
      <c r="C20" s="38">
        <v>1196.944</v>
      </c>
      <c r="D20" s="38">
        <v>1577.6655386399998</v>
      </c>
      <c r="E20" s="67">
        <v>-0.04407056637570346</v>
      </c>
      <c r="F20" s="67">
        <v>-0.27475502761736603</v>
      </c>
    </row>
    <row r="21" spans="1:6" ht="15">
      <c r="A21" s="69" t="s">
        <v>79</v>
      </c>
      <c r="B21" s="42">
        <v>347.355</v>
      </c>
      <c r="C21" s="42">
        <v>371.71299999999997</v>
      </c>
      <c r="D21" s="42">
        <v>535.8942932499999</v>
      </c>
      <c r="E21" s="68">
        <v>-0.06552905063853012</v>
      </c>
      <c r="F21" s="68">
        <v>-0.35182179699391664</v>
      </c>
    </row>
    <row r="22" spans="2:6" ht="15">
      <c r="B22" s="33"/>
      <c r="C22" s="33"/>
      <c r="D22" s="16"/>
      <c r="E22" s="48"/>
      <c r="F22" s="48"/>
    </row>
    <row r="23" spans="1:6" ht="15">
      <c r="A23" s="70" t="s">
        <v>83</v>
      </c>
      <c r="B23" s="70"/>
      <c r="C23" s="62"/>
      <c r="D23" s="62"/>
      <c r="E23" s="48"/>
      <c r="F23" s="48"/>
    </row>
    <row r="24" spans="1:6" ht="15">
      <c r="A24" s="1" t="s">
        <v>80</v>
      </c>
      <c r="B24" s="47">
        <v>0.7395012573978672</v>
      </c>
      <c r="C24" s="47">
        <v>0.7191979166471929</v>
      </c>
      <c r="D24" s="47">
        <v>0.679680750213929</v>
      </c>
      <c r="E24" s="106">
        <v>2.0303340750674304</v>
      </c>
      <c r="F24" s="106">
        <v>5.9820507183938165</v>
      </c>
    </row>
    <row r="25" spans="1:6" ht="15">
      <c r="A25" s="4" t="s">
        <v>74</v>
      </c>
      <c r="B25" s="33">
        <v>0.5455486015705829</v>
      </c>
      <c r="C25" s="33">
        <v>0.5239133704316439</v>
      </c>
      <c r="D25" s="33">
        <v>0.5220258013304007</v>
      </c>
      <c r="E25" s="107">
        <v>2.163523113893906</v>
      </c>
      <c r="F25" s="107">
        <v>2.3522800240182273</v>
      </c>
    </row>
    <row r="26" spans="1:6" ht="15">
      <c r="A26" s="4" t="s">
        <v>75</v>
      </c>
      <c r="B26" s="33">
        <v>0.6136317075092586</v>
      </c>
      <c r="C26" s="33">
        <v>0.5813671373095117</v>
      </c>
      <c r="D26" s="33">
        <v>0.6097154692945675</v>
      </c>
      <c r="E26" s="107">
        <v>3.2264570199746823</v>
      </c>
      <c r="F26" s="107">
        <v>0.39162382146910035</v>
      </c>
    </row>
    <row r="27" spans="1:6" ht="15">
      <c r="A27" s="4" t="s">
        <v>76</v>
      </c>
      <c r="B27" s="33">
        <v>0.8126307185264694</v>
      </c>
      <c r="C27" s="33">
        <v>0.8038420972701548</v>
      </c>
      <c r="D27" s="33">
        <v>0.7640592539795551</v>
      </c>
      <c r="E27" s="107">
        <v>0.8788621256314633</v>
      </c>
      <c r="F27" s="107">
        <v>4.85714645469143</v>
      </c>
    </row>
    <row r="28" spans="1:6" ht="15">
      <c r="A28" s="1" t="s">
        <v>81</v>
      </c>
      <c r="B28" s="47">
        <v>0.49387334036822955</v>
      </c>
      <c r="C28" s="47">
        <v>0.4909568376947152</v>
      </c>
      <c r="D28" s="47">
        <v>0.5085160634030398</v>
      </c>
      <c r="E28" s="106">
        <v>0.2916502673514343</v>
      </c>
      <c r="F28" s="106">
        <v>-1.4642723034810234</v>
      </c>
    </row>
    <row r="29" spans="1:6" ht="15">
      <c r="A29" s="1" t="s">
        <v>77</v>
      </c>
      <c r="B29" s="47">
        <v>0.579990155057839</v>
      </c>
      <c r="C29" s="47">
        <v>0.6155122554249847</v>
      </c>
      <c r="D29" s="47">
        <v>0.6339197869911538</v>
      </c>
      <c r="E29" s="106">
        <v>-3.552210036714565</v>
      </c>
      <c r="F29" s="106">
        <v>-5.392963193331479</v>
      </c>
    </row>
    <row r="30" spans="1:6" ht="15">
      <c r="A30" s="34" t="s">
        <v>78</v>
      </c>
      <c r="B30" s="40">
        <v>0.6444126673203567</v>
      </c>
      <c r="C30" s="40">
        <v>0.6395021373834537</v>
      </c>
      <c r="D30" s="40">
        <v>0.6279937042025349</v>
      </c>
      <c r="E30" s="108">
        <v>0.49105299369029964</v>
      </c>
      <c r="F30" s="108">
        <v>1.6418963117821872</v>
      </c>
    </row>
    <row r="31" spans="1:6" ht="15">
      <c r="A31" s="69" t="s">
        <v>79</v>
      </c>
      <c r="B31" s="43">
        <v>0.5072201348965643</v>
      </c>
      <c r="C31" s="43">
        <v>0.5003964530576694</v>
      </c>
      <c r="D31" s="43">
        <v>0.5135816191502859</v>
      </c>
      <c r="E31" s="109">
        <v>0.6823681838894813</v>
      </c>
      <c r="F31" s="109">
        <v>-0.6361484253721628</v>
      </c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51.421875" style="0" customWidth="1"/>
    <col min="2" max="4" width="11.421875" style="0" customWidth="1"/>
    <col min="6" max="6" width="10.57421875" style="0" customWidth="1"/>
  </cols>
  <sheetData>
    <row r="1" spans="1:4" ht="15.75">
      <c r="A1" s="26" t="s">
        <v>202</v>
      </c>
      <c r="B1" s="26"/>
      <c r="C1" s="26"/>
      <c r="D1" s="26"/>
    </row>
    <row r="2" spans="1:6" ht="15.75" thickBot="1">
      <c r="A2" s="27" t="s">
        <v>0</v>
      </c>
      <c r="B2" s="30" t="s">
        <v>272</v>
      </c>
      <c r="C2" s="30" t="s">
        <v>250</v>
      </c>
      <c r="D2" s="30" t="s">
        <v>249</v>
      </c>
      <c r="E2" s="30" t="s">
        <v>210</v>
      </c>
      <c r="F2" s="30" t="s">
        <v>87</v>
      </c>
    </row>
    <row r="3" spans="1:6" ht="15">
      <c r="A3" s="1" t="s">
        <v>93</v>
      </c>
      <c r="B3" s="1"/>
      <c r="C3" s="1"/>
      <c r="D3" s="2"/>
      <c r="E3" s="2"/>
      <c r="F3" s="2"/>
    </row>
    <row r="4" spans="1:6" ht="15">
      <c r="A4" s="41" t="s">
        <v>94</v>
      </c>
      <c r="B4" s="42">
        <v>1871.6809999999998</v>
      </c>
      <c r="C4" s="42">
        <v>2110.612</v>
      </c>
      <c r="D4" s="42">
        <v>2450.32890859</v>
      </c>
      <c r="E4" s="42">
        <v>2512.23145723</v>
      </c>
      <c r="F4" s="42">
        <v>2567.4350000000004</v>
      </c>
    </row>
    <row r="5" spans="1:6" ht="15">
      <c r="A5" t="s">
        <v>157</v>
      </c>
      <c r="B5" s="16">
        <v>90.45277377000033</v>
      </c>
      <c r="C5" s="16">
        <v>104.28899999999965</v>
      </c>
      <c r="D5" s="16">
        <v>54.20309141000007</v>
      </c>
      <c r="E5" s="16">
        <v>97.3774513599999</v>
      </c>
      <c r="F5" s="16">
        <v>102.92645722999976</v>
      </c>
    </row>
    <row r="6" spans="1:6" ht="15">
      <c r="A6" t="s">
        <v>158</v>
      </c>
      <c r="B6" s="16">
        <v>186.57277377</v>
      </c>
      <c r="C6" s="124">
        <v>343.2199999999999</v>
      </c>
      <c r="D6" s="16">
        <v>393.9200000000001</v>
      </c>
      <c r="E6" s="16">
        <v>159.27999999999997</v>
      </c>
      <c r="F6" s="16">
        <v>158.13</v>
      </c>
    </row>
    <row r="7" spans="1:6" ht="15">
      <c r="A7" s="34" t="s">
        <v>95</v>
      </c>
      <c r="B7" s="38">
        <v>1775.5610000000001</v>
      </c>
      <c r="C7" s="38">
        <v>1871.6809999999998</v>
      </c>
      <c r="D7" s="38">
        <v>2110.612</v>
      </c>
      <c r="E7" s="38">
        <v>2450.32890859</v>
      </c>
      <c r="F7" s="38">
        <v>2512.23145723</v>
      </c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RowColHeaders="0" zoomScalePageLayoutView="0" workbookViewId="0" topLeftCell="A1">
      <selection activeCell="H20" sqref="H20"/>
    </sheetView>
  </sheetViews>
  <sheetFormatPr defaultColWidth="11.421875" defaultRowHeight="15"/>
  <cols>
    <col min="1" max="1" width="72.7109375" style="0" customWidth="1"/>
    <col min="2" max="6" width="10.8515625" style="0" customWidth="1"/>
  </cols>
  <sheetData>
    <row r="1" spans="1:5" ht="16.5" customHeight="1">
      <c r="A1" s="157" t="s">
        <v>8</v>
      </c>
      <c r="D1" s="160" t="s">
        <v>113</v>
      </c>
      <c r="E1" s="160"/>
    </row>
    <row r="2" spans="1:5" ht="15">
      <c r="A2" s="27" t="s">
        <v>0</v>
      </c>
      <c r="B2" s="11">
        <v>43190</v>
      </c>
      <c r="C2" s="11">
        <v>42825</v>
      </c>
      <c r="D2" s="12" t="s">
        <v>111</v>
      </c>
      <c r="E2" s="12" t="s">
        <v>112</v>
      </c>
    </row>
    <row r="3" spans="1:5" ht="22.5" customHeight="1">
      <c r="A3" t="s">
        <v>165</v>
      </c>
      <c r="B3" s="16">
        <v>204.67348237689998</v>
      </c>
      <c r="C3" s="16">
        <v>220.49995666</v>
      </c>
      <c r="D3" s="16">
        <v>-15.826474283100026</v>
      </c>
      <c r="E3" s="48">
        <v>-0.07177540768184215</v>
      </c>
    </row>
    <row r="4" spans="1:5" ht="15">
      <c r="A4" t="s">
        <v>164</v>
      </c>
      <c r="B4" s="16">
        <v>52.31025874</v>
      </c>
      <c r="C4" s="16">
        <v>75.49217752</v>
      </c>
      <c r="D4" s="16">
        <v>-23.181918779999997</v>
      </c>
      <c r="E4" s="48">
        <v>-0.3070770978073649</v>
      </c>
    </row>
    <row r="5" spans="1:5" ht="15">
      <c r="A5" s="34" t="s">
        <v>96</v>
      </c>
      <c r="B5" s="38">
        <v>152.3632236369</v>
      </c>
      <c r="C5" s="38">
        <v>145.00777914000003</v>
      </c>
      <c r="D5" s="38">
        <v>7.355444496899963</v>
      </c>
      <c r="E5" s="67">
        <v>0.05072448209691243</v>
      </c>
    </row>
    <row r="6" spans="1:5" ht="15">
      <c r="A6" t="s">
        <v>247</v>
      </c>
      <c r="B6" s="16">
        <v>2.109234</v>
      </c>
      <c r="C6" s="16">
        <v>2.8409957799999996</v>
      </c>
      <c r="D6" s="16">
        <v>-0.7317617799999998</v>
      </c>
      <c r="E6" s="48">
        <v>-0.2575722868549984</v>
      </c>
    </row>
    <row r="7" spans="1:5" ht="15">
      <c r="A7" t="s">
        <v>248</v>
      </c>
      <c r="B7" s="16">
        <v>10.620734592000002</v>
      </c>
      <c r="C7" s="16">
        <v>3.5866919931720798</v>
      </c>
      <c r="D7" s="16">
        <v>7.034042598827922</v>
      </c>
      <c r="E7" s="48">
        <v>1.9611504450949513</v>
      </c>
    </row>
    <row r="8" spans="1:5" ht="15">
      <c r="A8" t="s">
        <v>166</v>
      </c>
      <c r="B8" s="16">
        <v>52.601096255099996</v>
      </c>
      <c r="C8" s="16">
        <v>52.564624673736006</v>
      </c>
      <c r="D8" s="16">
        <v>0.036471581363990424</v>
      </c>
      <c r="E8" s="48">
        <v>0.00069384270486789</v>
      </c>
    </row>
    <row r="9" spans="1:5" ht="15">
      <c r="A9" t="s">
        <v>167</v>
      </c>
      <c r="B9" s="16">
        <v>15.616857399999999</v>
      </c>
      <c r="C9" s="16">
        <v>45.35033383</v>
      </c>
      <c r="D9" s="16">
        <v>-29.733476429999996</v>
      </c>
      <c r="E9" s="48">
        <v>-0.655639637438144</v>
      </c>
    </row>
    <row r="10" spans="1:5" ht="15">
      <c r="A10" t="s">
        <v>283</v>
      </c>
      <c r="B10" s="16">
        <v>16.583171990799997</v>
      </c>
      <c r="C10" s="16">
        <v>31.194164751614096</v>
      </c>
      <c r="D10" s="16">
        <v>-14.6109927608141</v>
      </c>
      <c r="E10" s="48">
        <v>-0.468388651440269</v>
      </c>
    </row>
    <row r="11" spans="1:5" ht="15">
      <c r="A11" s="34" t="s">
        <v>97</v>
      </c>
      <c r="B11" s="38">
        <v>249.89431787479995</v>
      </c>
      <c r="C11" s="38">
        <v>280.5445901685222</v>
      </c>
      <c r="D11" s="38">
        <v>-30.650272293722225</v>
      </c>
      <c r="E11" s="67">
        <v>-0.10925276539929253</v>
      </c>
    </row>
    <row r="12" spans="1:5" ht="15">
      <c r="A12" t="s">
        <v>98</v>
      </c>
      <c r="B12" s="16">
        <v>146.2214207528</v>
      </c>
      <c r="C12" s="16">
        <v>148.35071405535</v>
      </c>
      <c r="D12" s="16">
        <v>-2.1292933025500247</v>
      </c>
      <c r="E12" s="48">
        <v>-0.014353104507171973</v>
      </c>
    </row>
    <row r="13" spans="1:5" ht="15">
      <c r="A13" s="10" t="s">
        <v>99</v>
      </c>
      <c r="B13" s="16">
        <v>97.696879</v>
      </c>
      <c r="C13" s="16">
        <v>101.34390411</v>
      </c>
      <c r="D13" s="16">
        <v>-3.6470251100000013</v>
      </c>
      <c r="E13" s="48">
        <v>-0.03598662536270038</v>
      </c>
    </row>
    <row r="14" spans="1:5" ht="15">
      <c r="A14" s="10" t="s">
        <v>100</v>
      </c>
      <c r="B14" s="16">
        <v>48.524541752800005</v>
      </c>
      <c r="C14" s="16">
        <v>47.00680994535</v>
      </c>
      <c r="D14" s="16">
        <v>1.517731807450005</v>
      </c>
      <c r="E14" s="48">
        <v>0.03228748790259361</v>
      </c>
    </row>
    <row r="15" spans="1:5" ht="15">
      <c r="A15" t="s">
        <v>101</v>
      </c>
      <c r="B15" s="16">
        <v>9.394111</v>
      </c>
      <c r="C15" s="16">
        <v>11.25345989</v>
      </c>
      <c r="D15" s="16">
        <v>-1.8593488899999997</v>
      </c>
      <c r="E15" s="48">
        <v>-0.165224642747627</v>
      </c>
    </row>
    <row r="16" spans="1:5" ht="15">
      <c r="A16" s="34" t="s">
        <v>102</v>
      </c>
      <c r="B16" s="38">
        <v>94.27878612199997</v>
      </c>
      <c r="C16" s="38">
        <v>120.94041622317216</v>
      </c>
      <c r="D16" s="38">
        <v>-26.661630101172193</v>
      </c>
      <c r="E16" s="67">
        <v>-0.22045260743913192</v>
      </c>
    </row>
    <row r="17" spans="1:5" ht="15">
      <c r="A17" t="s">
        <v>168</v>
      </c>
      <c r="B17" s="16">
        <v>28.597752</v>
      </c>
      <c r="C17" s="16">
        <v>-5.22319193</v>
      </c>
      <c r="D17" s="16">
        <v>33.82094393</v>
      </c>
      <c r="E17" s="48">
        <v>-6.47514860324116</v>
      </c>
    </row>
    <row r="18" spans="1:5" ht="15">
      <c r="A18" t="s">
        <v>103</v>
      </c>
      <c r="B18" s="16">
        <v>-4.12199672</v>
      </c>
      <c r="C18" s="16">
        <v>31.47973014</v>
      </c>
      <c r="D18" s="16">
        <v>-35.60172686</v>
      </c>
      <c r="E18" s="48">
        <v>-1.1309412978341369</v>
      </c>
    </row>
    <row r="19" spans="1:5" ht="15" hidden="1">
      <c r="A19" t="s">
        <v>169</v>
      </c>
      <c r="B19" s="16"/>
      <c r="C19" s="16"/>
      <c r="D19" s="16">
        <v>0</v>
      </c>
      <c r="E19" s="48" t="s">
        <v>265</v>
      </c>
    </row>
    <row r="20" spans="1:5" ht="15">
      <c r="A20" s="34" t="s">
        <v>104</v>
      </c>
      <c r="B20" s="38">
        <v>69.80303084199997</v>
      </c>
      <c r="C20" s="38">
        <v>94.68387801317216</v>
      </c>
      <c r="D20" s="38">
        <v>-24.880847171172192</v>
      </c>
      <c r="E20" s="67">
        <v>-0.2627780747183891</v>
      </c>
    </row>
    <row r="21" spans="1:5" ht="15">
      <c r="A21" t="s">
        <v>284</v>
      </c>
      <c r="B21" s="16">
        <v>-8.398123850000033</v>
      </c>
      <c r="C21" s="16">
        <v>20.567106299999963</v>
      </c>
      <c r="D21" s="16">
        <v>-28.965230149999996</v>
      </c>
      <c r="E21" s="48">
        <v>-1.408327925547798</v>
      </c>
    </row>
    <row r="22" spans="1:5" ht="15">
      <c r="A22" s="34" t="s">
        <v>105</v>
      </c>
      <c r="B22" s="38">
        <v>78.201154692</v>
      </c>
      <c r="C22" s="38">
        <v>74.1167717131722</v>
      </c>
      <c r="D22" s="38">
        <v>4.084382978827804</v>
      </c>
      <c r="E22" s="67">
        <v>0.05510740530677915</v>
      </c>
    </row>
    <row r="23" spans="1:5" ht="15">
      <c r="A23" t="s">
        <v>107</v>
      </c>
      <c r="B23" s="16">
        <v>20.772694807</v>
      </c>
      <c r="C23" s="16">
        <v>23.351377724</v>
      </c>
      <c r="D23" s="16">
        <v>-2.5786829169999983</v>
      </c>
      <c r="E23" s="48">
        <v>-0.11042958353372394</v>
      </c>
    </row>
    <row r="24" spans="1:5" ht="15" customHeight="1">
      <c r="A24" s="34" t="s">
        <v>108</v>
      </c>
      <c r="B24" s="38">
        <v>57.428459884999995</v>
      </c>
      <c r="C24" s="38">
        <v>50.765393989172</v>
      </c>
      <c r="D24" s="38">
        <v>6.663065895827998</v>
      </c>
      <c r="E24" s="67">
        <v>0.13125212614816298</v>
      </c>
    </row>
    <row r="25" spans="1:5" ht="15">
      <c r="A25" t="s">
        <v>106</v>
      </c>
      <c r="B25" s="16">
        <v>0</v>
      </c>
      <c r="C25" s="16">
        <v>0</v>
      </c>
      <c r="D25" s="16">
        <v>0</v>
      </c>
      <c r="E25" s="48" t="s">
        <v>265</v>
      </c>
    </row>
    <row r="26" spans="1:5" ht="15.75" thickBot="1">
      <c r="A26" s="34" t="s">
        <v>109</v>
      </c>
      <c r="B26" s="38">
        <v>57.428459884999995</v>
      </c>
      <c r="C26" s="38">
        <v>50.765393989172</v>
      </c>
      <c r="D26" s="38">
        <v>6.663065895827998</v>
      </c>
      <c r="E26" s="67">
        <v>0.13125212614816298</v>
      </c>
    </row>
    <row r="27" spans="1:5" ht="15">
      <c r="A27" s="71" t="s">
        <v>110</v>
      </c>
      <c r="B27" s="72">
        <v>58.011263719300004</v>
      </c>
      <c r="C27" s="72">
        <v>51.959153664868</v>
      </c>
      <c r="D27" s="72">
        <v>6.052110054432006</v>
      </c>
      <c r="E27" s="73">
        <v>0.11647822621337497</v>
      </c>
    </row>
    <row r="28" spans="1:5" ht="5.25" customHeight="1">
      <c r="A28" s="111"/>
      <c r="B28" s="112"/>
      <c r="C28" s="112"/>
      <c r="D28" s="112"/>
      <c r="E28" s="113"/>
    </row>
    <row r="29" spans="1:5" ht="15" hidden="1">
      <c r="A29" s="115"/>
      <c r="B29" s="116"/>
      <c r="C29" s="116"/>
      <c r="D29" s="116"/>
      <c r="E29" s="117"/>
    </row>
    <row r="30" spans="1:5" ht="15" hidden="1">
      <c r="A30" s="118"/>
      <c r="B30" s="116"/>
      <c r="C30" s="116"/>
      <c r="D30" s="116"/>
      <c r="E30" s="117"/>
    </row>
    <row r="31" spans="1:5" ht="15.75" hidden="1">
      <c r="A31" s="119"/>
      <c r="D31" s="160"/>
      <c r="E31" s="160"/>
    </row>
    <row r="32" spans="1:5" ht="15" hidden="1">
      <c r="A32" s="27"/>
      <c r="B32" s="11"/>
      <c r="C32" s="11"/>
      <c r="D32" s="12"/>
      <c r="E32" s="12"/>
    </row>
    <row r="33" spans="1:5" ht="15" customHeight="1" hidden="1">
      <c r="A33" s="34"/>
      <c r="B33" s="38"/>
      <c r="C33" s="38"/>
      <c r="D33" s="38"/>
      <c r="E33" s="67"/>
    </row>
    <row r="34" spans="2:5" ht="15" customHeight="1" hidden="1">
      <c r="B34" s="16"/>
      <c r="C34" s="16"/>
      <c r="D34" s="16"/>
      <c r="E34" s="48"/>
    </row>
    <row r="35" spans="2:5" ht="15" customHeight="1" hidden="1">
      <c r="B35" s="16"/>
      <c r="C35" s="16"/>
      <c r="D35" s="16"/>
      <c r="E35" s="48"/>
    </row>
    <row r="36" spans="2:5" ht="15" customHeight="1" hidden="1">
      <c r="B36" s="16"/>
      <c r="C36" s="16"/>
      <c r="D36" s="16"/>
      <c r="E36" s="48"/>
    </row>
    <row r="37" spans="1:5" ht="15" customHeight="1" hidden="1">
      <c r="A37" s="34"/>
      <c r="B37" s="38"/>
      <c r="C37" s="38"/>
      <c r="D37" s="38"/>
      <c r="E37" s="67"/>
    </row>
    <row r="38" spans="2:5" ht="15" customHeight="1" hidden="1">
      <c r="B38" s="16"/>
      <c r="C38" s="16"/>
      <c r="D38" s="16"/>
      <c r="E38" s="48"/>
    </row>
    <row r="39" spans="1:5" ht="15" customHeight="1" hidden="1">
      <c r="A39" s="34"/>
      <c r="B39" s="38"/>
      <c r="C39" s="38"/>
      <c r="D39" s="38"/>
      <c r="E39" s="67"/>
    </row>
    <row r="40" spans="2:5" ht="15" customHeight="1" hidden="1">
      <c r="B40" s="16"/>
      <c r="C40" s="16"/>
      <c r="D40" s="16"/>
      <c r="E40" s="48"/>
    </row>
    <row r="41" spans="1:5" ht="15" customHeight="1" hidden="1">
      <c r="A41" s="34"/>
      <c r="B41" s="38"/>
      <c r="C41" s="38"/>
      <c r="D41" s="38"/>
      <c r="E41" s="67"/>
    </row>
    <row r="42" spans="2:5" ht="15" customHeight="1" hidden="1">
      <c r="B42" s="16"/>
      <c r="C42" s="16"/>
      <c r="D42" s="16"/>
      <c r="E42" s="48"/>
    </row>
    <row r="43" spans="1:5" ht="15" customHeight="1" hidden="1">
      <c r="A43" s="34"/>
      <c r="B43" s="38"/>
      <c r="C43" s="38"/>
      <c r="D43" s="38"/>
      <c r="E43" s="67"/>
    </row>
    <row r="44" spans="1:6" ht="6" customHeight="1">
      <c r="A44" s="114"/>
      <c r="B44" s="114"/>
      <c r="C44" s="114"/>
      <c r="D44" s="114"/>
      <c r="E44" s="114"/>
      <c r="F44" s="17"/>
    </row>
    <row r="45" spans="1:6" ht="21" customHeight="1">
      <c r="A45" s="1" t="s">
        <v>0</v>
      </c>
      <c r="B45" s="12" t="s">
        <v>272</v>
      </c>
      <c r="C45" s="12" t="s">
        <v>250</v>
      </c>
      <c r="D45" s="12" t="s">
        <v>249</v>
      </c>
      <c r="E45" s="12" t="s">
        <v>210</v>
      </c>
      <c r="F45" s="12" t="s">
        <v>87</v>
      </c>
    </row>
    <row r="46" spans="1:6" ht="15">
      <c r="A46" t="s">
        <v>165</v>
      </c>
      <c r="B46" s="16">
        <v>204.67348237689998</v>
      </c>
      <c r="C46" s="16">
        <v>205.0397290136001</v>
      </c>
      <c r="D46" s="16">
        <v>208.30294688359993</v>
      </c>
      <c r="E46" s="16">
        <v>218.97539027</v>
      </c>
      <c r="F46" s="16">
        <v>220.49995666</v>
      </c>
    </row>
    <row r="47" spans="1:6" ht="15">
      <c r="A47" t="s">
        <v>164</v>
      </c>
      <c r="B47" s="16">
        <v>52.31025874</v>
      </c>
      <c r="C47" s="16">
        <v>54.10266802000001</v>
      </c>
      <c r="D47" s="16">
        <v>67.0751089</v>
      </c>
      <c r="E47" s="16">
        <v>73.3850442</v>
      </c>
      <c r="F47" s="16">
        <v>75.49217752</v>
      </c>
    </row>
    <row r="48" spans="1:6" ht="15">
      <c r="A48" s="34" t="s">
        <v>96</v>
      </c>
      <c r="B48" s="38">
        <v>152.3632236369</v>
      </c>
      <c r="C48" s="38">
        <v>150.93706099360008</v>
      </c>
      <c r="D48" s="38">
        <v>141.2278379835999</v>
      </c>
      <c r="E48" s="38">
        <v>145.59034607</v>
      </c>
      <c r="F48" s="38">
        <v>145.00777914000003</v>
      </c>
    </row>
    <row r="49" spans="1:6" ht="15">
      <c r="A49" t="s">
        <v>247</v>
      </c>
      <c r="B49" s="16">
        <v>2.109234</v>
      </c>
      <c r="C49" s="16">
        <v>2.6236859999999993</v>
      </c>
      <c r="D49" s="16">
        <v>7.074841910000002</v>
      </c>
      <c r="E49" s="16">
        <v>10.34163231</v>
      </c>
      <c r="F49" s="16">
        <v>2.8409957799999996</v>
      </c>
    </row>
    <row r="50" spans="1:6" ht="15">
      <c r="A50" t="s">
        <v>248</v>
      </c>
      <c r="B50" s="16">
        <v>10.620734592000002</v>
      </c>
      <c r="C50" s="16">
        <v>8.873391095999999</v>
      </c>
      <c r="D50" s="16">
        <v>19.809883317325703</v>
      </c>
      <c r="E50" s="16">
        <v>16.698975933402224</v>
      </c>
      <c r="F50" s="16">
        <v>3.5866919931720798</v>
      </c>
    </row>
    <row r="51" spans="1:6" ht="15">
      <c r="A51" t="s">
        <v>166</v>
      </c>
      <c r="B51" s="16">
        <v>52.601096255099996</v>
      </c>
      <c r="C51" s="16">
        <v>56.13796266229997</v>
      </c>
      <c r="D51" s="16">
        <v>55.05716647393302</v>
      </c>
      <c r="E51" s="16">
        <v>56.387206622831</v>
      </c>
      <c r="F51" s="16">
        <v>52.564624673736006</v>
      </c>
    </row>
    <row r="52" spans="1:6" ht="15">
      <c r="A52" t="s">
        <v>167</v>
      </c>
      <c r="B52" s="16">
        <v>15.616857399999999</v>
      </c>
      <c r="C52" s="16">
        <v>18.24854400000001</v>
      </c>
      <c r="D52" s="16">
        <v>2.239662360000011</v>
      </c>
      <c r="E52" s="16">
        <v>32.468587279999994</v>
      </c>
      <c r="F52" s="16">
        <v>45.35033383</v>
      </c>
    </row>
    <row r="53" spans="1:6" ht="15">
      <c r="A53" t="s">
        <v>285</v>
      </c>
      <c r="B53" s="16">
        <v>16.583171990799997</v>
      </c>
      <c r="C53" s="16">
        <v>-55.40059396760001</v>
      </c>
      <c r="D53" s="16">
        <v>30.97817300284411</v>
      </c>
      <c r="E53" s="16">
        <v>17.21064356054179</v>
      </c>
      <c r="F53" s="16">
        <v>31.194164751614096</v>
      </c>
    </row>
    <row r="54" spans="1:6" ht="15">
      <c r="A54" s="34" t="s">
        <v>97</v>
      </c>
      <c r="B54" s="38">
        <v>249.89431787479995</v>
      </c>
      <c r="C54" s="38">
        <v>181.42005078429997</v>
      </c>
      <c r="D54" s="38">
        <v>256.3875650477029</v>
      </c>
      <c r="E54" s="38">
        <v>278.697391776775</v>
      </c>
      <c r="F54" s="38">
        <v>280.5445901685222</v>
      </c>
    </row>
    <row r="55" spans="1:6" ht="15">
      <c r="A55" t="s">
        <v>98</v>
      </c>
      <c r="B55" s="16">
        <v>146.2214207528</v>
      </c>
      <c r="C55" s="16">
        <v>144.96147191829994</v>
      </c>
      <c r="D55" s="16">
        <v>147.64405747037705</v>
      </c>
      <c r="E55" s="16">
        <v>149.52514908337298</v>
      </c>
      <c r="F55" s="16">
        <v>148.35071405535</v>
      </c>
    </row>
    <row r="56" spans="1:6" ht="15">
      <c r="A56" s="10" t="s">
        <v>99</v>
      </c>
      <c r="B56" s="16">
        <v>97.696879</v>
      </c>
      <c r="C56" s="16">
        <v>99.00800385000002</v>
      </c>
      <c r="D56" s="16">
        <v>99.54549277999999</v>
      </c>
      <c r="E56" s="16">
        <v>101.17581011</v>
      </c>
      <c r="F56" s="16">
        <v>101.34390411</v>
      </c>
    </row>
    <row r="57" spans="1:6" ht="15">
      <c r="A57" s="10" t="s">
        <v>100</v>
      </c>
      <c r="B57" s="16">
        <v>48.524541752800005</v>
      </c>
      <c r="C57" s="16">
        <v>45.95346806829997</v>
      </c>
      <c r="D57" s="16">
        <v>48.09856469037702</v>
      </c>
      <c r="E57" s="16">
        <v>48.34933897337301</v>
      </c>
      <c r="F57" s="16">
        <v>47.00680994535</v>
      </c>
    </row>
    <row r="58" spans="1:6" ht="15">
      <c r="A58" t="s">
        <v>101</v>
      </c>
      <c r="B58" s="16">
        <v>9.394111</v>
      </c>
      <c r="C58" s="16">
        <v>10.100588820000006</v>
      </c>
      <c r="D58" s="16">
        <v>10.11043136</v>
      </c>
      <c r="E58" s="16">
        <v>10.85011975</v>
      </c>
      <c r="F58" s="16">
        <v>11.25345989</v>
      </c>
    </row>
    <row r="59" spans="1:6" ht="15">
      <c r="A59" s="34" t="s">
        <v>102</v>
      </c>
      <c r="B59" s="38">
        <v>94.27878612199997</v>
      </c>
      <c r="C59" s="38">
        <v>26.357990046000054</v>
      </c>
      <c r="D59" s="38">
        <v>98.6330762173258</v>
      </c>
      <c r="E59" s="38">
        <v>118.32212294340205</v>
      </c>
      <c r="F59" s="38">
        <v>120.94041622317216</v>
      </c>
    </row>
    <row r="60" spans="1:6" ht="15">
      <c r="A60" t="s">
        <v>168</v>
      </c>
      <c r="B60" s="16">
        <v>28.597752</v>
      </c>
      <c r="C60" s="16">
        <v>36.86656459000001</v>
      </c>
      <c r="D60" s="16">
        <v>5.555427959999989</v>
      </c>
      <c r="E60" s="16">
        <v>95.25548597000001</v>
      </c>
      <c r="F60" s="16">
        <v>-5.22319193</v>
      </c>
    </row>
    <row r="61" spans="1:6" ht="15">
      <c r="A61" t="s">
        <v>103</v>
      </c>
      <c r="B61" s="16">
        <v>-4.12199672</v>
      </c>
      <c r="C61" s="16">
        <v>-18.93384976</v>
      </c>
      <c r="D61" s="16">
        <v>23.502599569999802</v>
      </c>
      <c r="E61" s="16">
        <v>0.603719600000197</v>
      </c>
      <c r="F61" s="16">
        <v>31.47973014</v>
      </c>
    </row>
    <row r="62" spans="1:6" ht="15">
      <c r="A62" s="34" t="s">
        <v>104</v>
      </c>
      <c r="B62" s="38">
        <v>69.80303084199997</v>
      </c>
      <c r="C62" s="38">
        <v>8.425275216000017</v>
      </c>
      <c r="D62" s="38">
        <v>69.57504868732602</v>
      </c>
      <c r="E62" s="38">
        <v>22.46291737340185</v>
      </c>
      <c r="F62" s="38">
        <v>94.68387801317216</v>
      </c>
    </row>
    <row r="63" spans="1:6" ht="15">
      <c r="A63" t="str">
        <f>+A21</f>
        <v>Pérdidas por deterioro del resto de activos  y otras ganancias y pérdidas (neto) (*)</v>
      </c>
      <c r="B63" s="16">
        <v>-8.398123850000033</v>
      </c>
      <c r="C63" s="16">
        <v>-1.1783227599999861</v>
      </c>
      <c r="D63" s="16">
        <v>13.53360175000033</v>
      </c>
      <c r="E63" s="16">
        <v>22.44625739999975</v>
      </c>
      <c r="F63" s="16">
        <v>20.567106299999963</v>
      </c>
    </row>
    <row r="64" spans="1:6" ht="15">
      <c r="A64" s="34" t="s">
        <v>105</v>
      </c>
      <c r="B64" s="38">
        <v>78.201154692</v>
      </c>
      <c r="C64" s="38">
        <v>9.603597976000003</v>
      </c>
      <c r="D64" s="38">
        <v>56.04144693732569</v>
      </c>
      <c r="E64" s="38">
        <v>0.016659973402099126</v>
      </c>
      <c r="F64" s="38">
        <v>74.1167717131722</v>
      </c>
    </row>
    <row r="65" spans="1:6" ht="15">
      <c r="A65" t="s">
        <v>107</v>
      </c>
      <c r="B65" s="16">
        <v>20.772694807</v>
      </c>
      <c r="C65" s="16">
        <v>-8.667537856000001</v>
      </c>
      <c r="D65" s="16">
        <v>10.414582645000001</v>
      </c>
      <c r="E65" s="16">
        <v>-23.757801094999998</v>
      </c>
      <c r="F65" s="16">
        <v>23.351377724</v>
      </c>
    </row>
    <row r="66" spans="1:6" ht="15">
      <c r="A66" s="34" t="s">
        <v>108</v>
      </c>
      <c r="B66" s="38">
        <v>57.428459884999995</v>
      </c>
      <c r="C66" s="38">
        <v>18.271135832</v>
      </c>
      <c r="D66" s="38">
        <v>45.62686429232561</v>
      </c>
      <c r="E66" s="38">
        <v>23.774461068402402</v>
      </c>
      <c r="F66" s="38">
        <v>50.765393989172</v>
      </c>
    </row>
    <row r="67" spans="1:6" ht="15">
      <c r="A67" t="s">
        <v>106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</row>
    <row r="68" spans="1:6" ht="15">
      <c r="A68" s="34" t="s">
        <v>109</v>
      </c>
      <c r="B68" s="38">
        <v>57.428459884999995</v>
      </c>
      <c r="C68" s="38">
        <v>18.271135832</v>
      </c>
      <c r="D68" s="38">
        <v>45.62686429232561</v>
      </c>
      <c r="E68" s="38">
        <v>23.774461068402402</v>
      </c>
      <c r="F68" s="38">
        <v>50.765393989172</v>
      </c>
    </row>
    <row r="69" spans="1:6" ht="15">
      <c r="A69" s="34" t="s">
        <v>110</v>
      </c>
      <c r="B69" s="38">
        <v>58.011263719300004</v>
      </c>
      <c r="C69" s="38">
        <v>6.306687910999955</v>
      </c>
      <c r="D69" s="38">
        <v>50.38935692079363</v>
      </c>
      <c r="E69" s="38">
        <v>33.719716308238404</v>
      </c>
      <c r="F69" s="38">
        <v>51.959153664868</v>
      </c>
    </row>
    <row r="70" ht="18.75" customHeight="1">
      <c r="A70" s="156" t="s">
        <v>309</v>
      </c>
    </row>
    <row r="73" ht="15">
      <c r="B73" s="16"/>
    </row>
  </sheetData>
  <sheetProtection/>
  <mergeCells count="2">
    <mergeCell ref="D1:E1"/>
    <mergeCell ref="D31:E3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2.28125" style="0" customWidth="1"/>
    <col min="2" max="2" width="9.421875" style="0" customWidth="1"/>
    <col min="3" max="3" width="5.7109375" style="0" customWidth="1"/>
    <col min="4" max="4" width="8.28125" style="0" customWidth="1"/>
    <col min="5" max="5" width="1.8515625" style="0" customWidth="1"/>
    <col min="6" max="6" width="9.421875" style="0" customWidth="1"/>
    <col min="7" max="7" width="5.7109375" style="0" customWidth="1"/>
    <col min="8" max="8" width="8.28125" style="0" customWidth="1"/>
    <col min="9" max="9" width="1.8515625" style="0" customWidth="1"/>
    <col min="10" max="10" width="8.28125" style="0" customWidth="1"/>
    <col min="11" max="11" width="5.7109375" style="0" customWidth="1"/>
    <col min="12" max="12" width="7.8515625" style="0" bestFit="1" customWidth="1"/>
    <col min="13" max="13" width="2.7109375" style="0" customWidth="1"/>
    <col min="14" max="14" width="8.28125" style="0" bestFit="1" customWidth="1"/>
    <col min="15" max="15" width="5.7109375" style="0" customWidth="1"/>
    <col min="16" max="16" width="7.8515625" style="0" bestFit="1" customWidth="1"/>
    <col min="17" max="17" width="2.7109375" style="0" customWidth="1"/>
    <col min="18" max="18" width="8.28125" style="0" bestFit="1" customWidth="1"/>
    <col min="19" max="19" width="5.7109375" style="0" customWidth="1"/>
    <col min="20" max="20" width="7.7109375" style="0" customWidth="1"/>
  </cols>
  <sheetData>
    <row r="1" spans="1:13" ht="15.75">
      <c r="A1" s="26" t="s">
        <v>124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 ht="15">
      <c r="A2" s="27" t="s">
        <v>123</v>
      </c>
      <c r="B2" s="160" t="s">
        <v>272</v>
      </c>
      <c r="C2" s="160"/>
      <c r="D2" s="160"/>
      <c r="E2" s="27"/>
      <c r="F2" s="160" t="s">
        <v>250</v>
      </c>
      <c r="G2" s="160"/>
      <c r="H2" s="160"/>
      <c r="I2" s="27"/>
      <c r="J2" s="160" t="s">
        <v>249</v>
      </c>
      <c r="K2" s="160"/>
      <c r="L2" s="160"/>
      <c r="M2" s="27"/>
      <c r="N2" s="160" t="s">
        <v>210</v>
      </c>
      <c r="O2" s="160"/>
      <c r="P2" s="160"/>
      <c r="R2" s="160" t="s">
        <v>87</v>
      </c>
      <c r="S2" s="160"/>
      <c r="T2" s="160"/>
    </row>
    <row r="3" spans="2:20" ht="15">
      <c r="B3" s="13" t="s">
        <v>116</v>
      </c>
      <c r="C3" s="13" t="s">
        <v>117</v>
      </c>
      <c r="D3" s="13" t="s">
        <v>220</v>
      </c>
      <c r="F3" s="13" t="s">
        <v>116</v>
      </c>
      <c r="G3" s="13" t="s">
        <v>117</v>
      </c>
      <c r="H3" s="13" t="s">
        <v>220</v>
      </c>
      <c r="J3" s="13" t="s">
        <v>116</v>
      </c>
      <c r="K3" s="13" t="s">
        <v>117</v>
      </c>
      <c r="L3" s="13" t="s">
        <v>220</v>
      </c>
      <c r="N3" s="13" t="s">
        <v>116</v>
      </c>
      <c r="O3" s="13" t="s">
        <v>117</v>
      </c>
      <c r="P3" s="13" t="s">
        <v>220</v>
      </c>
      <c r="R3" s="13" t="s">
        <v>116</v>
      </c>
      <c r="S3" s="13" t="s">
        <v>117</v>
      </c>
      <c r="T3" s="13" t="s">
        <v>220</v>
      </c>
    </row>
    <row r="4" spans="1:20" ht="15">
      <c r="A4" s="29" t="s">
        <v>204</v>
      </c>
      <c r="B4" s="16">
        <v>5473.95295874855</v>
      </c>
      <c r="C4" s="16">
        <v>-3.500625343099999</v>
      </c>
      <c r="D4" s="77">
        <v>-0.25935518016167736</v>
      </c>
      <c r="E4" s="29"/>
      <c r="F4" s="16">
        <v>4670.460121684449</v>
      </c>
      <c r="G4" s="16">
        <v>-3.3473688599999987</v>
      </c>
      <c r="H4" s="77">
        <v>-0.2843471898186127</v>
      </c>
      <c r="I4" s="29"/>
      <c r="J4" s="16">
        <v>3543.0155</v>
      </c>
      <c r="K4" s="16">
        <v>-2.63479212</v>
      </c>
      <c r="L4" s="77">
        <v>-0.2950382617759413</v>
      </c>
      <c r="N4" s="16">
        <v>3379.515</v>
      </c>
      <c r="O4" s="16">
        <v>-1.3294637999999999</v>
      </c>
      <c r="P4" s="131">
        <v>-0.15778786874174822</v>
      </c>
      <c r="R4" s="16">
        <v>3033.545</v>
      </c>
      <c r="S4" s="16">
        <v>-0.5953055</v>
      </c>
      <c r="T4" s="131">
        <v>-0.0795865737207715</v>
      </c>
    </row>
    <row r="5" spans="1:20" ht="15">
      <c r="A5" s="29" t="s">
        <v>114</v>
      </c>
      <c r="B5" s="16">
        <v>17340.314536644997</v>
      </c>
      <c r="C5" s="16">
        <v>58.84066586009996</v>
      </c>
      <c r="D5" s="77">
        <v>1.3761664404484726</v>
      </c>
      <c r="E5" s="29"/>
      <c r="F5" s="16">
        <v>17337.697779985</v>
      </c>
      <c r="G5" s="16">
        <v>56.09887081000002</v>
      </c>
      <c r="H5" s="77">
        <v>1.2837123766931802</v>
      </c>
      <c r="I5" s="29"/>
      <c r="J5" s="16">
        <v>17638.375</v>
      </c>
      <c r="K5" s="16">
        <v>55.137088169999984</v>
      </c>
      <c r="L5" s="77">
        <v>1.2401959032661305</v>
      </c>
      <c r="N5" s="16">
        <v>16958.266000000003</v>
      </c>
      <c r="O5" s="16">
        <v>55.38069912</v>
      </c>
      <c r="P5" s="131">
        <v>1.3098708063148012</v>
      </c>
      <c r="R5" s="16">
        <v>17741.6245</v>
      </c>
      <c r="S5" s="16">
        <v>52.8607914101</v>
      </c>
      <c r="T5" s="131">
        <v>1.2083441190759865</v>
      </c>
    </row>
    <row r="6" spans="1:20" ht="15">
      <c r="A6" s="55" t="s">
        <v>252</v>
      </c>
      <c r="B6" s="52">
        <v>25971.85765437055</v>
      </c>
      <c r="C6" s="52">
        <v>134.10260000000002</v>
      </c>
      <c r="D6" s="78">
        <v>2.094037907037903</v>
      </c>
      <c r="E6" s="55"/>
      <c r="F6" s="52">
        <v>26035.7427973553</v>
      </c>
      <c r="G6" s="52">
        <v>134.81700000000004</v>
      </c>
      <c r="H6" s="78">
        <v>2.0543750091608413</v>
      </c>
      <c r="I6" s="55"/>
      <c r="J6" s="52">
        <v>26790.824999999997</v>
      </c>
      <c r="K6" s="52">
        <v>138.46900000000002</v>
      </c>
      <c r="L6" s="78">
        <v>2.0505553917124213</v>
      </c>
      <c r="M6" s="55"/>
      <c r="N6" s="52">
        <v>27284.293</v>
      </c>
      <c r="O6" s="52">
        <v>150.235</v>
      </c>
      <c r="P6" s="78">
        <v>2.208563491331566</v>
      </c>
      <c r="Q6" s="55"/>
      <c r="R6" s="52">
        <v>27202.076000000005</v>
      </c>
      <c r="S6" s="52">
        <v>158.359</v>
      </c>
      <c r="T6" s="78">
        <v>2.360973192715961</v>
      </c>
    </row>
    <row r="7" spans="1:20" ht="15">
      <c r="A7" s="29" t="s">
        <v>193</v>
      </c>
      <c r="B7" s="16">
        <v>8532.335836709703</v>
      </c>
      <c r="C7" s="16">
        <v>6.615120519900017</v>
      </c>
      <c r="D7" s="77"/>
      <c r="E7" s="29"/>
      <c r="F7" s="16">
        <v>8324.942679068408</v>
      </c>
      <c r="G7" s="16">
        <v>8.740816043600091</v>
      </c>
      <c r="H7" s="77"/>
      <c r="I7" s="29"/>
      <c r="J7" s="16">
        <v>8466.928999999996</v>
      </c>
      <c r="K7" s="16">
        <v>9.173352373599954</v>
      </c>
      <c r="L7" s="77"/>
      <c r="N7" s="16">
        <v>8276.974999999995</v>
      </c>
      <c r="O7" s="16">
        <v>8.257750230000028</v>
      </c>
      <c r="P7" s="131"/>
      <c r="R7" s="16">
        <v>8556.509999999991</v>
      </c>
      <c r="S7" s="16">
        <v>4.8651891398999965</v>
      </c>
      <c r="T7" s="131"/>
    </row>
    <row r="8" spans="1:20" ht="15">
      <c r="A8" s="34" t="s">
        <v>32</v>
      </c>
      <c r="B8" s="38">
        <v>57318.4609864738</v>
      </c>
      <c r="C8" s="38">
        <v>196.0577610369</v>
      </c>
      <c r="D8" s="79">
        <v>1.3872025317822456</v>
      </c>
      <c r="E8" s="34"/>
      <c r="F8" s="38">
        <v>56368.84337809315</v>
      </c>
      <c r="G8" s="38">
        <v>196.30931799360016</v>
      </c>
      <c r="H8" s="79">
        <v>1.381677952741077</v>
      </c>
      <c r="I8" s="34"/>
      <c r="J8" s="38">
        <v>56439.144499999995</v>
      </c>
      <c r="K8" s="38">
        <v>200.14464842359993</v>
      </c>
      <c r="L8" s="79">
        <v>1.4069173882810064</v>
      </c>
      <c r="M8" s="34"/>
      <c r="N8" s="38">
        <v>55899.049</v>
      </c>
      <c r="O8" s="38">
        <v>212.54398555000003</v>
      </c>
      <c r="P8" s="79">
        <v>1.5250914025261098</v>
      </c>
      <c r="Q8" s="34"/>
      <c r="R8" s="38">
        <v>56533.7555</v>
      </c>
      <c r="S8" s="38">
        <v>215.48967505000002</v>
      </c>
      <c r="T8" s="79">
        <v>1.5458558185010174</v>
      </c>
    </row>
    <row r="9" spans="1:20" ht="15">
      <c r="A9" s="29" t="s">
        <v>205</v>
      </c>
      <c r="B9" s="16">
        <v>8112.3183455</v>
      </c>
      <c r="C9" s="16">
        <v>-4.83134991</v>
      </c>
      <c r="D9" s="82">
        <v>-0.24153154664106904</v>
      </c>
      <c r="E9" s="29"/>
      <c r="F9" s="16">
        <v>7048.5737285</v>
      </c>
      <c r="G9" s="16">
        <v>-4.381151090000001</v>
      </c>
      <c r="H9" s="82">
        <v>-0.24659940304262087</v>
      </c>
      <c r="I9" s="29"/>
      <c r="J9" s="16">
        <v>6464.628</v>
      </c>
      <c r="K9" s="16">
        <v>-4.409910149999999</v>
      </c>
      <c r="L9" s="82">
        <v>-0.2706395353617442</v>
      </c>
      <c r="N9" s="16">
        <v>6654.736000000001</v>
      </c>
      <c r="O9" s="16">
        <v>-2.2875371099999997</v>
      </c>
      <c r="P9" s="82">
        <v>-0.13787603611081728</v>
      </c>
      <c r="R9" s="16">
        <v>7183.5505</v>
      </c>
      <c r="S9" s="16">
        <v>-0.32397611000000026</v>
      </c>
      <c r="T9" s="82">
        <v>-0.0182904416524639</v>
      </c>
    </row>
    <row r="10" spans="1:20" ht="15">
      <c r="A10" s="29" t="s">
        <v>194</v>
      </c>
      <c r="B10" s="16">
        <v>5105.198600583934</v>
      </c>
      <c r="C10" s="16">
        <v>26.663228569699996</v>
      </c>
      <c r="D10" s="82">
        <v>2.1181194545991997</v>
      </c>
      <c r="E10" s="29"/>
      <c r="F10" s="16">
        <v>5570.110854358934</v>
      </c>
      <c r="G10" s="16">
        <v>27.91679199010001</v>
      </c>
      <c r="H10" s="82">
        <v>1.9884135286129212</v>
      </c>
      <c r="I10" s="29"/>
      <c r="J10" s="16">
        <v>5917.523608133934</v>
      </c>
      <c r="K10" s="16">
        <v>29.21871538999997</v>
      </c>
      <c r="L10" s="82">
        <v>1.9589626512543041</v>
      </c>
      <c r="N10" s="16">
        <v>6143.725978888935</v>
      </c>
      <c r="O10" s="16">
        <v>28.99065065999999</v>
      </c>
      <c r="P10" s="82">
        <v>1.892681763774077</v>
      </c>
      <c r="R10" s="16">
        <v>6469.928849643934</v>
      </c>
      <c r="S10" s="16">
        <v>29.643948789600014</v>
      </c>
      <c r="T10" s="82">
        <v>1.858176248860651</v>
      </c>
    </row>
    <row r="11" spans="1:20" ht="15">
      <c r="A11" s="55" t="s">
        <v>251</v>
      </c>
      <c r="B11" s="52">
        <v>36895.38193676302</v>
      </c>
      <c r="C11" s="52">
        <v>19.470721530000002</v>
      </c>
      <c r="D11" s="83">
        <v>0.21402297178277851</v>
      </c>
      <c r="E11" s="55"/>
      <c r="F11" s="52">
        <v>36912.82735699617</v>
      </c>
      <c r="G11" s="52">
        <v>20.389586059999992</v>
      </c>
      <c r="H11" s="83">
        <v>0.2191473052208874</v>
      </c>
      <c r="I11" s="55"/>
      <c r="J11" s="52">
        <v>36812.852391866065</v>
      </c>
      <c r="K11" s="52">
        <v>22.143575060000025</v>
      </c>
      <c r="L11" s="83">
        <v>0.23864553119939372</v>
      </c>
      <c r="M11" s="55"/>
      <c r="N11" s="52">
        <v>36461.018021111064</v>
      </c>
      <c r="O11" s="52">
        <v>24.03617106000001</v>
      </c>
      <c r="P11" s="83">
        <v>0.2644161442011605</v>
      </c>
      <c r="Q11" s="55"/>
      <c r="R11" s="52">
        <v>36142.68415035607</v>
      </c>
      <c r="S11" s="52">
        <v>25.91117186999999</v>
      </c>
      <c r="T11" s="83">
        <v>0.29074818182062995</v>
      </c>
    </row>
    <row r="12" spans="1:20" ht="15">
      <c r="A12" s="74" t="s">
        <v>119</v>
      </c>
      <c r="B12" s="16">
        <v>25363.02015784695</v>
      </c>
      <c r="C12" s="16">
        <v>3.5038</v>
      </c>
      <c r="D12" s="82">
        <v>0.05602588125199763</v>
      </c>
      <c r="E12" s="74"/>
      <c r="F12" s="16">
        <v>24905.071083855102</v>
      </c>
      <c r="G12" s="16">
        <v>3.4369999999999994</v>
      </c>
      <c r="H12" s="82">
        <v>0.05475159603894111</v>
      </c>
      <c r="I12" s="74"/>
      <c r="J12" s="16">
        <v>24411.89</v>
      </c>
      <c r="K12" s="16">
        <v>3.555999999999999</v>
      </c>
      <c r="L12" s="82">
        <v>0.05779168871505183</v>
      </c>
      <c r="N12" s="16">
        <v>23200.973</v>
      </c>
      <c r="O12" s="16">
        <v>3.83</v>
      </c>
      <c r="P12" s="82">
        <v>0.06621311921740486</v>
      </c>
      <c r="R12" s="16">
        <v>22810.99</v>
      </c>
      <c r="S12" s="16">
        <v>3.987</v>
      </c>
      <c r="T12" s="82">
        <v>0.07088469198399543</v>
      </c>
    </row>
    <row r="13" spans="1:20" ht="15">
      <c r="A13" s="74" t="s">
        <v>219</v>
      </c>
      <c r="B13" s="16">
        <v>8900.476455416067</v>
      </c>
      <c r="C13" s="16">
        <v>15.636388530000005</v>
      </c>
      <c r="D13" s="82">
        <v>0.7124814350031589</v>
      </c>
      <c r="E13" s="74"/>
      <c r="F13" s="16">
        <v>9555.458483641063</v>
      </c>
      <c r="G13" s="16">
        <v>16.54258605999999</v>
      </c>
      <c r="H13" s="82">
        <v>0.6868421038951674</v>
      </c>
      <c r="I13" s="74"/>
      <c r="J13" s="16">
        <v>10201.287391866066</v>
      </c>
      <c r="K13" s="16">
        <v>18.246575060000026</v>
      </c>
      <c r="L13" s="82">
        <v>0.7096290933328158</v>
      </c>
      <c r="N13" s="16">
        <v>11117.471021111061</v>
      </c>
      <c r="O13" s="16">
        <v>19.826171060000014</v>
      </c>
      <c r="P13" s="82">
        <v>0.7152935600249585</v>
      </c>
      <c r="R13" s="16">
        <v>11104.938150356069</v>
      </c>
      <c r="S13" s="16">
        <v>21.546171869999988</v>
      </c>
      <c r="T13" s="82">
        <v>0.786872433193439</v>
      </c>
    </row>
    <row r="14" spans="1:20" ht="15">
      <c r="A14" s="29" t="s">
        <v>115</v>
      </c>
      <c r="B14" s="16">
        <v>0</v>
      </c>
      <c r="C14" s="16">
        <v>0.011355389999968324</v>
      </c>
      <c r="D14" s="82"/>
      <c r="E14" s="29"/>
      <c r="F14" s="16">
        <v>0</v>
      </c>
      <c r="G14" s="16">
        <v>-0.0010000000000047748</v>
      </c>
      <c r="H14" s="82"/>
      <c r="I14" s="29"/>
      <c r="J14" s="16">
        <v>302</v>
      </c>
      <c r="K14" s="16">
        <v>10.345999999999997</v>
      </c>
      <c r="L14" s="82">
        <v>13.591599481716093</v>
      </c>
      <c r="N14" s="16">
        <v>604</v>
      </c>
      <c r="O14" s="16">
        <v>15.195</v>
      </c>
      <c r="P14" s="82">
        <v>10.090559275161924</v>
      </c>
      <c r="R14" s="16">
        <v>604</v>
      </c>
      <c r="S14" s="16">
        <v>14.521</v>
      </c>
      <c r="T14" s="82">
        <v>9.750119573215601</v>
      </c>
    </row>
    <row r="15" spans="1:20" ht="15">
      <c r="A15" s="29" t="s">
        <v>203</v>
      </c>
      <c r="B15" s="16">
        <v>7205.562103626849</v>
      </c>
      <c r="C15" s="16">
        <v>2.3805818203000353</v>
      </c>
      <c r="D15" s="82"/>
      <c r="E15" s="29"/>
      <c r="F15" s="16">
        <v>6837.331438238049</v>
      </c>
      <c r="G15" s="16">
        <v>1.4480300398999972</v>
      </c>
      <c r="H15" s="82"/>
      <c r="I15" s="29"/>
      <c r="J15" s="16">
        <v>6942.140500000001</v>
      </c>
      <c r="K15" s="16">
        <v>1.6220263300000184</v>
      </c>
      <c r="L15" s="82"/>
      <c r="N15" s="16">
        <v>6035.568999999996</v>
      </c>
      <c r="O15" s="16">
        <v>1.015758679999987</v>
      </c>
      <c r="P15" s="82"/>
      <c r="R15" s="16">
        <v>6133.591999999997</v>
      </c>
      <c r="S15" s="16">
        <v>0.7297513604000017</v>
      </c>
      <c r="T15" s="82"/>
    </row>
    <row r="16" spans="1:20" ht="15.75" thickBot="1">
      <c r="A16" s="34" t="s">
        <v>232</v>
      </c>
      <c r="B16" s="80">
        <v>57318.4609864738</v>
      </c>
      <c r="C16" s="38">
        <v>43.6945374</v>
      </c>
      <c r="D16" s="84">
        <v>0.3091597730473216</v>
      </c>
      <c r="E16" s="34"/>
      <c r="F16" s="80">
        <v>56368.84337809315</v>
      </c>
      <c r="G16" s="38">
        <v>45.37225699999999</v>
      </c>
      <c r="H16" s="84">
        <v>0.31934218815352267</v>
      </c>
      <c r="I16" s="34"/>
      <c r="J16" s="80">
        <v>56439.144499999995</v>
      </c>
      <c r="K16" s="38">
        <v>58.92040663000001</v>
      </c>
      <c r="L16" s="84">
        <v>0.4141811697951943</v>
      </c>
      <c r="M16" s="34"/>
      <c r="N16" s="80">
        <v>55899.049</v>
      </c>
      <c r="O16" s="38">
        <v>66.95004328999998</v>
      </c>
      <c r="P16" s="84">
        <v>0.4803943765151148</v>
      </c>
      <c r="Q16" s="34"/>
      <c r="R16" s="80">
        <v>56533.7555</v>
      </c>
      <c r="S16" s="38">
        <v>70.48189591</v>
      </c>
      <c r="T16" s="84">
        <v>0.5056151709643434</v>
      </c>
    </row>
    <row r="17" spans="1:20" ht="15.75" thickBot="1">
      <c r="A17" s="75" t="s">
        <v>118</v>
      </c>
      <c r="B17" s="81"/>
      <c r="C17" s="81"/>
      <c r="D17" s="85">
        <v>1.8800149352551245</v>
      </c>
      <c r="E17" s="75"/>
      <c r="F17" s="81"/>
      <c r="G17" s="81"/>
      <c r="H17" s="85">
        <v>1.8352277039399538</v>
      </c>
      <c r="I17" s="75"/>
      <c r="J17" s="81"/>
      <c r="K17" s="81"/>
      <c r="L17" s="85">
        <v>1.8119098605130275</v>
      </c>
      <c r="M17" s="75"/>
      <c r="N17" s="81"/>
      <c r="O17" s="81"/>
      <c r="P17" s="85">
        <v>1.9441473471304054</v>
      </c>
      <c r="Q17" s="75"/>
      <c r="R17" s="81"/>
      <c r="S17" s="81"/>
      <c r="T17" s="85">
        <v>2.070225010895331</v>
      </c>
    </row>
    <row r="18" spans="1:20" ht="15">
      <c r="A18" s="34" t="s">
        <v>96</v>
      </c>
      <c r="B18" s="38">
        <v>57318.4609864738</v>
      </c>
      <c r="C18" s="38">
        <v>152.36322363690002</v>
      </c>
      <c r="D18" s="86">
        <v>1.0780427587349242</v>
      </c>
      <c r="E18" s="34"/>
      <c r="F18" s="38">
        <v>56368.84337809315</v>
      </c>
      <c r="G18" s="38">
        <v>150.93706099360006</v>
      </c>
      <c r="H18" s="86">
        <v>1.0623357645875533</v>
      </c>
      <c r="I18" s="34"/>
      <c r="J18" s="38">
        <v>56439.144499999995</v>
      </c>
      <c r="K18" s="38">
        <v>141.2242417936</v>
      </c>
      <c r="L18" s="86">
        <v>0.9927362184858126</v>
      </c>
      <c r="M18" s="34"/>
      <c r="N18" s="38">
        <v>55899.049</v>
      </c>
      <c r="O18" s="38">
        <v>145.59372139999996</v>
      </c>
      <c r="P18" s="86">
        <v>1.044695441248733</v>
      </c>
      <c r="Q18" s="34"/>
      <c r="R18" s="38">
        <v>56533.7555</v>
      </c>
      <c r="S18" s="38">
        <v>145.008</v>
      </c>
      <c r="T18" s="86">
        <v>1.040242231917531</v>
      </c>
    </row>
    <row r="19" spans="1:13" ht="10.5" customHeight="1">
      <c r="A19" s="14" t="s">
        <v>121</v>
      </c>
      <c r="E19" s="14"/>
      <c r="I19" s="14"/>
      <c r="M19" s="14"/>
    </row>
    <row r="20" spans="1:13" ht="10.5" customHeight="1">
      <c r="A20" s="14" t="s">
        <v>122</v>
      </c>
      <c r="B20" s="14"/>
      <c r="C20" s="14"/>
      <c r="D20" s="14"/>
      <c r="E20" s="14"/>
      <c r="F20" s="14"/>
      <c r="G20" s="14"/>
      <c r="H20" s="148"/>
      <c r="I20" s="14"/>
      <c r="M20" s="14"/>
    </row>
    <row r="21" spans="1:13" ht="10.5" customHeight="1">
      <c r="A21" s="14" t="s">
        <v>120</v>
      </c>
      <c r="C21" s="14"/>
      <c r="D21" s="14"/>
      <c r="E21" s="14"/>
      <c r="F21" s="14"/>
      <c r="G21" s="14"/>
      <c r="H21" s="14"/>
      <c r="I21" s="14"/>
      <c r="M21" s="14"/>
    </row>
    <row r="22" spans="1:9" ht="15">
      <c r="A22" s="14" t="s">
        <v>287</v>
      </c>
      <c r="B22" s="14"/>
      <c r="C22" s="14"/>
      <c r="D22" s="14"/>
      <c r="E22" s="14"/>
      <c r="F22" s="14"/>
      <c r="G22" s="14"/>
      <c r="H22" s="14"/>
      <c r="I22" s="14"/>
    </row>
    <row r="23" ht="15">
      <c r="A23" s="14" t="s">
        <v>253</v>
      </c>
    </row>
    <row r="69" ht="15">
      <c r="A69" s="134"/>
    </row>
  </sheetData>
  <sheetProtection/>
  <mergeCells count="5">
    <mergeCell ref="B2:D2"/>
    <mergeCell ref="F2:H2"/>
    <mergeCell ref="N2:P2"/>
    <mergeCell ref="R2:T2"/>
    <mergeCell ref="J2:L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3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54.140625" style="0" bestFit="1" customWidth="1"/>
    <col min="2" max="5" width="9.57421875" style="0" customWidth="1"/>
    <col min="6" max="6" width="8.8515625" style="0" customWidth="1"/>
    <col min="7" max="7" width="9.57421875" style="0" bestFit="1" customWidth="1"/>
    <col min="8" max="8" width="11.8515625" style="0" customWidth="1"/>
  </cols>
  <sheetData>
    <row r="1" spans="1:6" ht="15.75">
      <c r="A1" s="26" t="s">
        <v>125</v>
      </c>
      <c r="B1" s="26"/>
      <c r="C1" s="144"/>
      <c r="F1" s="82"/>
    </row>
    <row r="2" spans="1:8" ht="15.75" thickBot="1">
      <c r="A2" s="27" t="s">
        <v>0</v>
      </c>
      <c r="B2" s="31" t="s">
        <v>272</v>
      </c>
      <c r="C2" s="31" t="s">
        <v>250</v>
      </c>
      <c r="D2" s="31" t="s">
        <v>249</v>
      </c>
      <c r="E2" s="31" t="s">
        <v>210</v>
      </c>
      <c r="F2" s="31" t="s">
        <v>87</v>
      </c>
      <c r="G2" s="31" t="s">
        <v>1</v>
      </c>
      <c r="H2" s="31" t="s">
        <v>270</v>
      </c>
    </row>
    <row r="3" spans="1:8" ht="15">
      <c r="A3" s="41" t="s">
        <v>126</v>
      </c>
      <c r="B3" s="42">
        <v>58.17166339</v>
      </c>
      <c r="C3" s="42">
        <v>57.77050798109997</v>
      </c>
      <c r="D3" s="42">
        <v>61.61637188112503</v>
      </c>
      <c r="E3" s="42">
        <v>63.12621771587499</v>
      </c>
      <c r="F3" s="42">
        <v>58.052</v>
      </c>
      <c r="G3" s="43">
        <v>0.0069439480959951425</v>
      </c>
      <c r="H3" s="43">
        <v>0.0020613138220905306</v>
      </c>
    </row>
    <row r="4" spans="1:8" ht="15">
      <c r="A4" t="s">
        <v>129</v>
      </c>
      <c r="B4" s="16">
        <v>1.8598409999999999</v>
      </c>
      <c r="C4" s="16">
        <v>1.5970000000000004</v>
      </c>
      <c r="D4" s="16">
        <v>1.742</v>
      </c>
      <c r="E4" s="16">
        <v>2.2279999999999998</v>
      </c>
      <c r="F4" s="16">
        <v>1.495</v>
      </c>
      <c r="G4" s="33">
        <v>0.1645842204132745</v>
      </c>
      <c r="H4" s="33">
        <v>0.2440408026755851</v>
      </c>
    </row>
    <row r="5" spans="1:8" ht="15">
      <c r="A5" t="s">
        <v>130</v>
      </c>
      <c r="B5" s="16">
        <v>0.589484</v>
      </c>
      <c r="C5" s="16">
        <v>0.6119999999999999</v>
      </c>
      <c r="D5" s="16">
        <v>0.653</v>
      </c>
      <c r="E5" s="16">
        <v>0.6449999999999999</v>
      </c>
      <c r="F5" s="16">
        <v>0.64</v>
      </c>
      <c r="G5" s="33">
        <v>-0.03679084967320241</v>
      </c>
      <c r="H5" s="33">
        <v>-0.07893125000000001</v>
      </c>
    </row>
    <row r="6" spans="1:8" ht="15">
      <c r="A6" t="s">
        <v>131</v>
      </c>
      <c r="B6" s="16">
        <v>0.070143</v>
      </c>
      <c r="C6" s="16">
        <v>0.07100000000000001</v>
      </c>
      <c r="D6" s="16">
        <v>0.11799999999999997</v>
      </c>
      <c r="E6" s="16">
        <v>0.085</v>
      </c>
      <c r="F6" s="16">
        <v>0.08</v>
      </c>
      <c r="G6" s="33">
        <v>-0.012070422535211414</v>
      </c>
      <c r="H6" s="33">
        <v>-0.12321250000000006</v>
      </c>
    </row>
    <row r="7" spans="1:8" ht="15">
      <c r="A7" t="s">
        <v>132</v>
      </c>
      <c r="B7" s="16">
        <v>29.706460013099996</v>
      </c>
      <c r="C7" s="16">
        <v>31.795</v>
      </c>
      <c r="D7" s="16">
        <v>34.03999999999999</v>
      </c>
      <c r="E7" s="16">
        <v>32.917</v>
      </c>
      <c r="F7" s="16">
        <v>31.652</v>
      </c>
      <c r="G7" s="33">
        <v>-0.06568768633118434</v>
      </c>
      <c r="H7" s="33">
        <v>-0.06146657357828906</v>
      </c>
    </row>
    <row r="8" spans="1:8" ht="15">
      <c r="A8" t="s">
        <v>208</v>
      </c>
      <c r="B8" s="16">
        <v>24.5264443769</v>
      </c>
      <c r="C8" s="16">
        <v>22.507999999999996</v>
      </c>
      <c r="D8" s="16">
        <v>22.892000000000003</v>
      </c>
      <c r="E8" s="16">
        <v>25.391999999999996</v>
      </c>
      <c r="F8" s="16">
        <v>22.582</v>
      </c>
      <c r="G8" s="33">
        <v>0.0896767539052783</v>
      </c>
      <c r="H8" s="33">
        <v>0.08610594176335126</v>
      </c>
    </row>
    <row r="9" spans="1:8" ht="15">
      <c r="A9" t="s">
        <v>133</v>
      </c>
      <c r="B9" s="16">
        <v>1.4192909999999999</v>
      </c>
      <c r="C9" s="16">
        <v>1.1879999999999997</v>
      </c>
      <c r="D9" s="16">
        <v>2.172</v>
      </c>
      <c r="E9" s="16">
        <v>1.8570000000000002</v>
      </c>
      <c r="F9" s="16">
        <v>1.605</v>
      </c>
      <c r="G9" s="33">
        <v>0.1946893939393941</v>
      </c>
      <c r="H9" s="33">
        <v>-0.11570654205607485</v>
      </c>
    </row>
    <row r="10" spans="1:8" ht="15">
      <c r="A10" s="41" t="s">
        <v>127</v>
      </c>
      <c r="B10" s="42">
        <v>5.5705671349</v>
      </c>
      <c r="C10" s="42">
        <v>1.6325453187999983</v>
      </c>
      <c r="D10" s="42">
        <v>6.559205407192</v>
      </c>
      <c r="E10" s="42">
        <v>6.738386419307999</v>
      </c>
      <c r="F10" s="42">
        <v>5.488</v>
      </c>
      <c r="G10" s="43">
        <v>2.4121975486687517</v>
      </c>
      <c r="H10" s="43">
        <v>0.015045031869533466</v>
      </c>
    </row>
    <row r="11" spans="1:8" ht="15">
      <c r="A11" s="34" t="s">
        <v>128</v>
      </c>
      <c r="B11" s="38">
        <v>52.601096255099996</v>
      </c>
      <c r="C11" s="38">
        <v>56.13796266229997</v>
      </c>
      <c r="D11" s="38">
        <v>55.05716647393304</v>
      </c>
      <c r="E11" s="38">
        <v>56.38783129656699</v>
      </c>
      <c r="F11" s="38">
        <v>52.564</v>
      </c>
      <c r="G11" s="40">
        <v>-0.06300311303557855</v>
      </c>
      <c r="H11" s="40">
        <v>0.0007057350106536081</v>
      </c>
    </row>
    <row r="14" ht="15">
      <c r="E14" s="16"/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9.00390625" style="0" customWidth="1"/>
    <col min="2" max="2" width="9.28125" style="0" customWidth="1"/>
    <col min="3" max="3" width="9.57421875" style="0" customWidth="1"/>
    <col min="6" max="6" width="10.57421875" style="0" customWidth="1"/>
    <col min="7" max="7" width="10.421875" style="0" customWidth="1"/>
  </cols>
  <sheetData>
    <row r="1" spans="1:8" ht="15.75">
      <c r="A1" s="26" t="s">
        <v>134</v>
      </c>
      <c r="B1" s="26"/>
      <c r="C1" s="26"/>
      <c r="D1" s="26"/>
      <c r="G1" s="160" t="s">
        <v>113</v>
      </c>
      <c r="H1" s="160"/>
    </row>
    <row r="2" spans="1:8" ht="15">
      <c r="A2" s="27" t="s">
        <v>0</v>
      </c>
      <c r="B2" s="12" t="s">
        <v>272</v>
      </c>
      <c r="C2" s="12" t="s">
        <v>250</v>
      </c>
      <c r="D2" s="12" t="s">
        <v>249</v>
      </c>
      <c r="E2" s="12" t="s">
        <v>210</v>
      </c>
      <c r="F2" s="12" t="s">
        <v>87</v>
      </c>
      <c r="G2" s="12" t="s">
        <v>111</v>
      </c>
      <c r="H2" s="12" t="s">
        <v>112</v>
      </c>
    </row>
    <row r="3" spans="1:8" ht="15">
      <c r="A3" t="s">
        <v>230</v>
      </c>
      <c r="B3" s="143">
        <v>4.58399672</v>
      </c>
      <c r="C3" s="16">
        <v>17.440999999999995</v>
      </c>
      <c r="D3" s="16">
        <v>-21.040999999999997</v>
      </c>
      <c r="E3" s="16">
        <v>-18.5</v>
      </c>
      <c r="F3" s="16">
        <v>-26.5</v>
      </c>
      <c r="G3" s="16">
        <v>31.083996720000002</v>
      </c>
      <c r="H3" s="33">
        <v>-1.1729810083018868</v>
      </c>
    </row>
    <row r="4" spans="1:8" ht="15">
      <c r="A4" t="s">
        <v>231</v>
      </c>
      <c r="B4" s="143">
        <v>-4.05</v>
      </c>
      <c r="C4" s="16">
        <v>-8.256</v>
      </c>
      <c r="D4" s="16">
        <v>-13.394000000000002</v>
      </c>
      <c r="E4" s="16">
        <v>-1.5040000000000013</v>
      </c>
      <c r="F4" s="16">
        <v>-19.9</v>
      </c>
      <c r="G4" s="16">
        <v>15.849999999999998</v>
      </c>
      <c r="H4" s="33">
        <v>-0.7964824120603015</v>
      </c>
    </row>
    <row r="5" spans="1:8" ht="15">
      <c r="A5" t="s">
        <v>273</v>
      </c>
      <c r="B5" s="143">
        <v>-16.566000000000003</v>
      </c>
      <c r="C5" s="143">
        <v>-36.912000000000006</v>
      </c>
      <c r="D5" s="16">
        <v>-5.587999999999994</v>
      </c>
      <c r="E5" s="16">
        <v>-95.2</v>
      </c>
      <c r="F5" s="16">
        <v>5.2</v>
      </c>
      <c r="G5" s="16">
        <v>-21.766000000000002</v>
      </c>
      <c r="H5" s="33">
        <v>-4.185769230769231</v>
      </c>
    </row>
    <row r="6" spans="1:8" ht="15">
      <c r="A6" s="34" t="s">
        <v>209</v>
      </c>
      <c r="B6" s="38">
        <v>-16.03200328</v>
      </c>
      <c r="C6" s="38">
        <v>-27.72700000000001</v>
      </c>
      <c r="D6" s="38">
        <v>-40.022999999999996</v>
      </c>
      <c r="E6" s="38">
        <v>-115.20400000000001</v>
      </c>
      <c r="F6" s="38">
        <v>-41.199999999999996</v>
      </c>
      <c r="G6" s="38">
        <v>25.167996719999994</v>
      </c>
      <c r="H6" s="40">
        <v>-0.6108737067961164</v>
      </c>
    </row>
    <row r="9" spans="1:5" ht="15.75">
      <c r="A9" s="26" t="s">
        <v>266</v>
      </c>
      <c r="D9" s="160" t="s">
        <v>267</v>
      </c>
      <c r="E9" s="160"/>
    </row>
    <row r="10" spans="1:5" ht="15">
      <c r="A10" s="27" t="s">
        <v>0</v>
      </c>
      <c r="B10" s="12" t="s">
        <v>272</v>
      </c>
      <c r="C10" s="12" t="s">
        <v>87</v>
      </c>
      <c r="D10" s="12" t="s">
        <v>111</v>
      </c>
      <c r="E10" s="12" t="s">
        <v>112</v>
      </c>
    </row>
    <row r="11" spans="1:8" ht="15">
      <c r="A11" t="s">
        <v>230</v>
      </c>
      <c r="B11" s="16">
        <v>4.58399672</v>
      </c>
      <c r="C11" s="16">
        <v>-26.5</v>
      </c>
      <c r="D11" s="16">
        <v>31.083996720000002</v>
      </c>
      <c r="E11" s="33">
        <v>-1.1729810083018868</v>
      </c>
      <c r="H11" s="143"/>
    </row>
    <row r="12" spans="1:5" ht="15">
      <c r="A12" t="s">
        <v>231</v>
      </c>
      <c r="B12" s="16">
        <v>-4.05</v>
      </c>
      <c r="C12" s="16">
        <v>-19.9</v>
      </c>
      <c r="D12" s="16">
        <v>15.849999999999998</v>
      </c>
      <c r="E12" s="33">
        <v>-0.7964824120603015</v>
      </c>
    </row>
    <row r="13" spans="1:5" ht="15">
      <c r="A13" t="s">
        <v>273</v>
      </c>
      <c r="B13" s="16">
        <v>-16.566000000000003</v>
      </c>
      <c r="C13" s="16">
        <v>5.2</v>
      </c>
      <c r="D13" s="16">
        <v>-21.766000000000002</v>
      </c>
      <c r="E13" s="33">
        <v>-4.185769230769231</v>
      </c>
    </row>
    <row r="14" spans="1:5" ht="15">
      <c r="A14" s="34" t="s">
        <v>209</v>
      </c>
      <c r="B14" s="38">
        <v>-16.03200328</v>
      </c>
      <c r="C14" s="38">
        <v>-41.199999999999996</v>
      </c>
      <c r="D14" s="38">
        <v>25.167996719999994</v>
      </c>
      <c r="E14" s="40">
        <v>-0.6108737067961164</v>
      </c>
    </row>
    <row r="70" ht="15">
      <c r="A70" s="134"/>
    </row>
  </sheetData>
  <sheetProtection/>
  <mergeCells count="2">
    <mergeCell ref="G1:H1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50.57421875" style="0" customWidth="1"/>
    <col min="5" max="5" width="11.421875" style="0" customWidth="1"/>
    <col min="6" max="6" width="10.7109375" style="0" bestFit="1" customWidth="1"/>
    <col min="7" max="7" width="13.140625" style="0" customWidth="1"/>
    <col min="9" max="9" width="12.140625" style="0" customWidth="1"/>
    <col min="10" max="10" width="16.140625" style="0" bestFit="1" customWidth="1"/>
    <col min="11" max="18" width="10.7109375" style="0" customWidth="1"/>
  </cols>
  <sheetData>
    <row r="1" spans="1:8" ht="15.75">
      <c r="A1" s="26" t="s">
        <v>221</v>
      </c>
      <c r="B1" s="26"/>
      <c r="C1" s="26"/>
      <c r="G1" s="160" t="s">
        <v>138</v>
      </c>
      <c r="H1" s="160"/>
    </row>
    <row r="2" spans="1:8" ht="15.75" thickBot="1">
      <c r="A2" s="27" t="s">
        <v>0</v>
      </c>
      <c r="B2" s="30">
        <v>43190</v>
      </c>
      <c r="C2" s="30">
        <v>43100</v>
      </c>
      <c r="D2" s="30">
        <v>43008</v>
      </c>
      <c r="E2" s="30">
        <v>42916</v>
      </c>
      <c r="F2" s="30">
        <v>42825</v>
      </c>
      <c r="G2" s="31" t="s">
        <v>111</v>
      </c>
      <c r="H2" s="31" t="s">
        <v>112</v>
      </c>
    </row>
    <row r="3" spans="1:8" ht="15">
      <c r="A3" t="s">
        <v>263</v>
      </c>
      <c r="B3" s="16">
        <v>30546.9439720305</v>
      </c>
      <c r="C3" s="16">
        <v>30839.7398897106</v>
      </c>
      <c r="D3" s="16">
        <v>31214.071</v>
      </c>
      <c r="E3" s="16">
        <v>32506.137</v>
      </c>
      <c r="F3" s="16">
        <v>32114.342</v>
      </c>
      <c r="G3" s="16">
        <v>-292.7959176800978</v>
      </c>
      <c r="H3" s="33">
        <v>-0.009494111128277917</v>
      </c>
    </row>
    <row r="4" spans="1:8" ht="15">
      <c r="A4" s="15" t="s">
        <v>135</v>
      </c>
      <c r="B4" s="16">
        <v>1941.8648770000002</v>
      </c>
      <c r="C4" s="16">
        <v>2221.23929</v>
      </c>
      <c r="D4" s="16">
        <v>2217.968</v>
      </c>
      <c r="E4" s="16">
        <v>2177.62</v>
      </c>
      <c r="F4" s="16">
        <v>1867.398</v>
      </c>
      <c r="G4" s="16">
        <v>-279.3744129999998</v>
      </c>
      <c r="H4" s="33">
        <v>-0.1257741181950729</v>
      </c>
    </row>
    <row r="5" spans="1:8" ht="15">
      <c r="A5" s="41" t="s">
        <v>136</v>
      </c>
      <c r="B5" s="42">
        <v>28605.0790950305</v>
      </c>
      <c r="C5" s="42">
        <v>28618.500599710598</v>
      </c>
      <c r="D5" s="42">
        <v>28996.103</v>
      </c>
      <c r="E5" s="42">
        <v>30328.517</v>
      </c>
      <c r="F5" s="42">
        <v>30246.944</v>
      </c>
      <c r="G5" s="42">
        <v>-13.421504680096405</v>
      </c>
      <c r="H5" s="87">
        <v>-0.0004689800093940676</v>
      </c>
    </row>
    <row r="6" spans="1:11" ht="15">
      <c r="A6" t="s">
        <v>140</v>
      </c>
      <c r="B6" s="16">
        <v>43901.567832983696</v>
      </c>
      <c r="C6" s="16">
        <v>45373.232577</v>
      </c>
      <c r="D6" s="16">
        <v>44807.101</v>
      </c>
      <c r="E6" s="16">
        <v>44540.349</v>
      </c>
      <c r="F6" s="16">
        <v>44535.759000000005</v>
      </c>
      <c r="G6" s="16">
        <v>-1471.664744016307</v>
      </c>
      <c r="H6" s="33">
        <v>-0.032434646165420085</v>
      </c>
      <c r="J6" s="16"/>
      <c r="K6" s="16"/>
    </row>
    <row r="7" spans="1:8" ht="15">
      <c r="A7" s="15" t="s">
        <v>141</v>
      </c>
      <c r="B7" s="16">
        <v>1848.173511</v>
      </c>
      <c r="C7" s="16">
        <v>2562.568577</v>
      </c>
      <c r="D7" s="16">
        <v>1637.98</v>
      </c>
      <c r="E7" s="16">
        <v>1497.648</v>
      </c>
      <c r="F7" s="16">
        <v>1450.122</v>
      </c>
      <c r="G7" s="16">
        <v>-714.395066</v>
      </c>
      <c r="H7" s="33">
        <v>-0.278780857773704</v>
      </c>
    </row>
    <row r="8" spans="1:11" ht="15">
      <c r="A8" s="15" t="s">
        <v>139</v>
      </c>
      <c r="B8" s="16">
        <v>4857.6983615839345</v>
      </c>
      <c r="C8" s="16">
        <v>5092.6983615839345</v>
      </c>
      <c r="D8" s="16">
        <v>5717.523108133934</v>
      </c>
      <c r="E8" s="16">
        <v>5717.523108133934</v>
      </c>
      <c r="F8" s="16">
        <v>6169.928849643935</v>
      </c>
      <c r="G8" s="16">
        <v>-235</v>
      </c>
      <c r="H8" s="33">
        <v>-0.0461444961619345</v>
      </c>
      <c r="K8" s="9"/>
    </row>
    <row r="9" spans="1:12" ht="15">
      <c r="A9" s="41" t="s">
        <v>291</v>
      </c>
      <c r="B9" s="42">
        <v>37195.69596039976</v>
      </c>
      <c r="C9" s="42">
        <v>37717.96563841607</v>
      </c>
      <c r="D9" s="42">
        <v>37451.59789186606</v>
      </c>
      <c r="E9" s="42">
        <v>37325.177891866064</v>
      </c>
      <c r="F9" s="42">
        <v>36915.70815035607</v>
      </c>
      <c r="G9" s="42">
        <v>-522.2696780163096</v>
      </c>
      <c r="H9" s="43">
        <v>-0.013846708569148637</v>
      </c>
      <c r="J9" s="16"/>
      <c r="K9" s="16"/>
      <c r="L9" s="16"/>
    </row>
    <row r="10" spans="3:7" ht="6" customHeight="1">
      <c r="C10" s="16"/>
      <c r="D10" s="16"/>
      <c r="E10" s="16"/>
      <c r="F10" s="16"/>
      <c r="G10" s="16"/>
    </row>
    <row r="11" spans="1:8" ht="15">
      <c r="A11" s="34" t="s">
        <v>137</v>
      </c>
      <c r="B11" s="76">
        <v>0.769042717347856</v>
      </c>
      <c r="C11" s="76">
        <v>0.7587498454731718</v>
      </c>
      <c r="D11" s="76">
        <v>0.7742287280697716</v>
      </c>
      <c r="E11" s="76">
        <v>0.8125484917409923</v>
      </c>
      <c r="F11" s="76">
        <v>0.8193515854228102</v>
      </c>
      <c r="G11" s="39">
        <v>0.010292871874684195</v>
      </c>
      <c r="H11" s="39"/>
    </row>
    <row r="14" spans="7:8" ht="15">
      <c r="G14" s="160" t="s">
        <v>138</v>
      </c>
      <c r="H14" s="160"/>
    </row>
    <row r="15" spans="1:8" ht="15.75" thickBot="1">
      <c r="A15" s="1" t="s">
        <v>142</v>
      </c>
      <c r="B15" s="30">
        <v>43190</v>
      </c>
      <c r="C15" s="30">
        <v>43100</v>
      </c>
      <c r="D15" s="30">
        <v>43008</v>
      </c>
      <c r="E15" s="30">
        <v>42916</v>
      </c>
      <c r="F15" s="30">
        <v>42825</v>
      </c>
      <c r="G15" s="31" t="s">
        <v>111</v>
      </c>
      <c r="H15" s="31" t="s">
        <v>112</v>
      </c>
    </row>
    <row r="16" spans="1:8" ht="15">
      <c r="A16" t="s">
        <v>143</v>
      </c>
      <c r="B16" s="16">
        <v>2229.2805168596224</v>
      </c>
      <c r="C16" s="16">
        <v>3073.289217971421</v>
      </c>
      <c r="D16" s="16">
        <v>411.28728086929993</v>
      </c>
      <c r="E16" s="16">
        <v>853.3630880293</v>
      </c>
      <c r="F16" s="16">
        <v>924.9622857393</v>
      </c>
      <c r="G16" s="16">
        <v>-844.0087011117985</v>
      </c>
      <c r="H16" s="33">
        <v>-0.2746271636838987</v>
      </c>
    </row>
    <row r="17" spans="1:10" ht="15">
      <c r="A17" t="s">
        <v>144</v>
      </c>
      <c r="B17" s="16">
        <v>2490.5518319399994</v>
      </c>
      <c r="C17" s="16">
        <v>2221.7830076399996</v>
      </c>
      <c r="D17" s="16">
        <v>2580.5133165700004</v>
      </c>
      <c r="E17" s="16">
        <v>2177.61965653</v>
      </c>
      <c r="F17" s="16">
        <v>1867.3975528200003</v>
      </c>
      <c r="G17" s="16">
        <v>268.7688242999998</v>
      </c>
      <c r="H17" s="33">
        <v>0.12096988021593015</v>
      </c>
      <c r="J17" s="16"/>
    </row>
    <row r="18" spans="1:8" ht="15">
      <c r="A18" t="s">
        <v>145</v>
      </c>
      <c r="B18" s="16">
        <v>17275.24075974719</v>
      </c>
      <c r="C18" s="16">
        <v>15533.842851597026</v>
      </c>
      <c r="D18" s="16">
        <v>17075.243930821092</v>
      </c>
      <c r="E18" s="16">
        <v>16372.099549174982</v>
      </c>
      <c r="F18" s="16">
        <v>16654.608252288854</v>
      </c>
      <c r="G18" s="16">
        <v>1741.3979081501639</v>
      </c>
      <c r="H18" s="33">
        <v>0.11210348429468833</v>
      </c>
    </row>
    <row r="19" spans="1:8" ht="15">
      <c r="A19" s="41" t="s">
        <v>146</v>
      </c>
      <c r="B19" s="42">
        <v>21995.073108546814</v>
      </c>
      <c r="C19" s="42">
        <v>20828.915077208447</v>
      </c>
      <c r="D19" s="42">
        <v>20067.044528260394</v>
      </c>
      <c r="E19" s="42">
        <v>19403.082293734282</v>
      </c>
      <c r="F19" s="42">
        <v>19446.968090848153</v>
      </c>
      <c r="G19" s="42">
        <v>1166.1580313383674</v>
      </c>
      <c r="H19" s="43">
        <v>0.05598745911708136</v>
      </c>
    </row>
    <row r="20" spans="3:8" ht="5.25" customHeight="1">
      <c r="C20" s="16"/>
      <c r="D20" s="16"/>
      <c r="E20" s="16"/>
      <c r="F20" s="16"/>
      <c r="G20" s="16"/>
      <c r="H20" s="33"/>
    </row>
    <row r="21" spans="1:8" ht="15">
      <c r="A21" s="1" t="s">
        <v>147</v>
      </c>
      <c r="C21" s="16"/>
      <c r="D21" s="16"/>
      <c r="E21" s="16"/>
      <c r="F21" s="16"/>
      <c r="G21" s="16"/>
      <c r="H21" s="33"/>
    </row>
    <row r="22" spans="1:8" ht="15">
      <c r="A22" t="s">
        <v>148</v>
      </c>
      <c r="B22" s="16">
        <v>3340.420002000016</v>
      </c>
      <c r="C22" s="16">
        <v>3340.4200020000167</v>
      </c>
      <c r="D22" s="16">
        <v>3340.420002000017</v>
      </c>
      <c r="E22" s="16">
        <v>3340.420002000017</v>
      </c>
      <c r="F22" s="16">
        <v>3340.4200020000167</v>
      </c>
      <c r="G22" s="16">
        <v>0</v>
      </c>
      <c r="H22" s="33">
        <v>0</v>
      </c>
    </row>
    <row r="23" spans="1:8" ht="15">
      <c r="A23" t="s">
        <v>149</v>
      </c>
      <c r="B23" s="16">
        <v>5154.813201610004</v>
      </c>
      <c r="C23" s="16">
        <v>3311.3392929400034</v>
      </c>
      <c r="D23" s="16">
        <v>3020.3982713500027</v>
      </c>
      <c r="E23" s="16">
        <v>2191.1469431700016</v>
      </c>
      <c r="F23" s="16">
        <v>2817.736585820003</v>
      </c>
      <c r="G23" s="16">
        <v>1843.473908670001</v>
      </c>
      <c r="H23" s="33">
        <v>0.5567154995564515</v>
      </c>
    </row>
    <row r="24" spans="1:8" ht="15">
      <c r="A24" s="1"/>
      <c r="B24" s="42">
        <v>8495.23320361002</v>
      </c>
      <c r="C24" s="42">
        <v>6651.7592949400205</v>
      </c>
      <c r="D24" s="42">
        <v>6360.81827335002</v>
      </c>
      <c r="E24" s="42">
        <v>5531.566945170019</v>
      </c>
      <c r="F24" s="42">
        <v>6158.15658782002</v>
      </c>
      <c r="G24" s="42">
        <v>1843.4739086699992</v>
      </c>
      <c r="H24" s="43">
        <v>0.27714080244489997</v>
      </c>
    </row>
    <row r="25" spans="3:8" ht="15">
      <c r="C25" s="16"/>
      <c r="D25" s="16"/>
      <c r="E25" s="16"/>
      <c r="F25" s="16"/>
      <c r="G25" s="16"/>
      <c r="H25" s="33"/>
    </row>
    <row r="26" spans="1:8" ht="15">
      <c r="A26" s="34" t="s">
        <v>152</v>
      </c>
      <c r="B26" s="38">
        <v>13499.839904936794</v>
      </c>
      <c r="C26" s="38">
        <v>14177.155782268426</v>
      </c>
      <c r="D26" s="38">
        <v>13706.22625491037</v>
      </c>
      <c r="E26" s="38">
        <v>13871.515348564262</v>
      </c>
      <c r="F26" s="38">
        <v>13288.811503028133</v>
      </c>
      <c r="G26" s="38">
        <v>-677.3158773316318</v>
      </c>
      <c r="H26" s="40">
        <v>-0.04777515939965621</v>
      </c>
    </row>
    <row r="27" spans="1:8" ht="15">
      <c r="A27" s="19" t="s">
        <v>150</v>
      </c>
      <c r="B27" s="19">
        <v>0.23184423555406455</v>
      </c>
      <c r="C27" s="19">
        <v>0.2516718559993452</v>
      </c>
      <c r="D27" s="19">
        <v>0.24299312005361332</v>
      </c>
      <c r="E27" s="19">
        <v>0.24563323241509114</v>
      </c>
      <c r="F27" s="19">
        <v>0.2373457376479944</v>
      </c>
      <c r="G27" s="19">
        <v>-0.019827620445280664</v>
      </c>
      <c r="H27" s="19"/>
    </row>
    <row r="28" spans="1:6" ht="15">
      <c r="A28" s="20" t="s">
        <v>151</v>
      </c>
      <c r="B28" s="20"/>
      <c r="C28" s="20"/>
      <c r="D28" s="16"/>
      <c r="E28" s="16"/>
      <c r="F28" s="16"/>
    </row>
    <row r="29" spans="1:5" ht="15">
      <c r="A29" s="20"/>
      <c r="B29" s="16"/>
      <c r="C29" s="16"/>
      <c r="D29" s="16"/>
      <c r="E29" s="16"/>
    </row>
    <row r="30" spans="1:5" ht="15">
      <c r="A30" s="20"/>
      <c r="B30" s="18" t="s">
        <v>153</v>
      </c>
      <c r="C30" s="8"/>
      <c r="D30" s="8"/>
      <c r="E30" s="8"/>
    </row>
    <row r="31" ht="15">
      <c r="A31" s="20"/>
    </row>
    <row r="32" spans="1:3" ht="15">
      <c r="A32" s="20"/>
      <c r="B32" s="21"/>
      <c r="C32" s="21" t="s">
        <v>154</v>
      </c>
    </row>
    <row r="33" spans="1:3" ht="15">
      <c r="A33" s="20"/>
      <c r="B33" s="136">
        <v>2018</v>
      </c>
      <c r="C33" s="139">
        <v>653.999994516129</v>
      </c>
    </row>
    <row r="34" spans="1:3" ht="15">
      <c r="A34" s="20"/>
      <c r="B34" s="138">
        <v>2019</v>
      </c>
      <c r="C34" s="145">
        <v>668.0243874878049</v>
      </c>
    </row>
    <row r="35" spans="1:3" ht="15">
      <c r="A35" s="20"/>
      <c r="B35" s="21">
        <v>2020</v>
      </c>
      <c r="C35" s="140">
        <v>324.99999299999996</v>
      </c>
    </row>
    <row r="36" spans="1:5" ht="15">
      <c r="A36" s="20"/>
      <c r="B36" s="9" t="s">
        <v>155</v>
      </c>
      <c r="D36" s="16"/>
      <c r="E36" s="16"/>
    </row>
    <row r="37" ht="15">
      <c r="E37" s="16"/>
    </row>
    <row r="40" spans="1:8" ht="15.75" thickBot="1">
      <c r="A40" s="34" t="s">
        <v>162</v>
      </c>
      <c r="B40" s="30">
        <v>43190</v>
      </c>
      <c r="C40" s="30">
        <v>43100</v>
      </c>
      <c r="D40" s="30">
        <v>43008</v>
      </c>
      <c r="E40" s="30">
        <v>42916</v>
      </c>
      <c r="F40" s="30">
        <v>42825</v>
      </c>
      <c r="G40" s="30">
        <v>42735</v>
      </c>
      <c r="H40" s="31" t="s">
        <v>286</v>
      </c>
    </row>
    <row r="41" spans="1:8" ht="15">
      <c r="A41" t="s">
        <v>161</v>
      </c>
      <c r="B41" s="88">
        <v>5.84</v>
      </c>
      <c r="C41" s="88">
        <v>7.0081</v>
      </c>
      <c r="D41" s="88">
        <v>8.84</v>
      </c>
      <c r="E41" s="88">
        <v>10.57</v>
      </c>
      <c r="F41" s="88">
        <v>6.07</v>
      </c>
      <c r="G41" s="88">
        <v>4.1</v>
      </c>
      <c r="H41" s="110">
        <v>-116.80999999999999</v>
      </c>
    </row>
    <row r="42" spans="1:8" ht="15">
      <c r="A42" t="s">
        <v>195</v>
      </c>
      <c r="B42" s="88">
        <v>1.33</v>
      </c>
      <c r="C42" s="88">
        <v>1.34</v>
      </c>
      <c r="D42" s="88">
        <v>1.29</v>
      </c>
      <c r="E42" s="88">
        <v>1.27</v>
      </c>
      <c r="F42" s="88">
        <v>1.33</v>
      </c>
      <c r="G42" s="88">
        <v>1.25</v>
      </c>
      <c r="H42" s="110">
        <v>-1.0000000000000009</v>
      </c>
    </row>
    <row r="70" ht="15">
      <c r="A70" s="134"/>
    </row>
  </sheetData>
  <sheetProtection/>
  <mergeCells count="2">
    <mergeCell ref="G14:H14"/>
    <mergeCell ref="G1:H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0.8515625" style="0" customWidth="1"/>
    <col min="2" max="2" width="10.8515625" style="0" bestFit="1" customWidth="1"/>
    <col min="3" max="3" width="12.140625" style="0" customWidth="1"/>
    <col min="4" max="6" width="10.7109375" style="0" bestFit="1" customWidth="1"/>
  </cols>
  <sheetData>
    <row r="1" spans="1:3" ht="15.75">
      <c r="A1" s="26" t="s">
        <v>21</v>
      </c>
      <c r="B1" s="26"/>
      <c r="C1" s="26"/>
    </row>
    <row r="2" ht="15">
      <c r="A2" s="55" t="s">
        <v>171</v>
      </c>
    </row>
    <row r="3" spans="1:6" ht="15.75" thickBot="1">
      <c r="A3" s="27" t="s">
        <v>172</v>
      </c>
      <c r="B3" s="30">
        <v>43190</v>
      </c>
      <c r="C3" s="30">
        <v>43100</v>
      </c>
      <c r="D3" s="30">
        <v>43008</v>
      </c>
      <c r="E3" s="30">
        <v>42916</v>
      </c>
      <c r="F3" s="30">
        <v>42825</v>
      </c>
    </row>
    <row r="4" spans="1:6" ht="15">
      <c r="A4" s="55" t="s">
        <v>173</v>
      </c>
      <c r="B4" s="52">
        <v>3803.5918996252212</v>
      </c>
      <c r="C4" s="52">
        <v>3650.408134065879</v>
      </c>
      <c r="D4" s="52">
        <v>3653.575472486894</v>
      </c>
      <c r="E4" s="52">
        <v>3488.3093648511785</v>
      </c>
      <c r="F4" s="52">
        <v>3530.336816662466</v>
      </c>
    </row>
    <row r="5" spans="1:6" ht="15">
      <c r="A5" s="25" t="s">
        <v>174</v>
      </c>
      <c r="B5" s="16">
        <v>3685.142693346221</v>
      </c>
      <c r="C5" s="16">
        <v>3531.781082724243</v>
      </c>
      <c r="D5" s="16">
        <v>3530.1601741263134</v>
      </c>
      <c r="E5" s="16">
        <v>3373.4369390049787</v>
      </c>
      <c r="F5" s="16">
        <v>3415.58817004305</v>
      </c>
    </row>
    <row r="6" spans="1:6" ht="15">
      <c r="A6" s="4" t="s">
        <v>175</v>
      </c>
      <c r="B6" s="16">
        <v>2819.72525637</v>
      </c>
      <c r="C6" s="16">
        <v>2819.72525637</v>
      </c>
      <c r="D6" s="16">
        <v>2819.72525637</v>
      </c>
      <c r="E6" s="16">
        <v>2063.47525658</v>
      </c>
      <c r="F6" s="16">
        <v>2063.4752565800018</v>
      </c>
    </row>
    <row r="7" spans="1:6" ht="15">
      <c r="A7" s="4" t="s">
        <v>206</v>
      </c>
      <c r="B7" s="16">
        <v>859.5488220111</v>
      </c>
      <c r="C7" s="16">
        <v>844.628930600701</v>
      </c>
      <c r="D7" s="16">
        <v>699.6972784055001</v>
      </c>
      <c r="E7" s="16">
        <v>711.5426211187211</v>
      </c>
      <c r="F7" s="16">
        <v>774.280954912508</v>
      </c>
    </row>
    <row r="8" spans="1:6" ht="15">
      <c r="A8" s="4" t="s">
        <v>176</v>
      </c>
      <c r="B8" s="16">
        <v>0</v>
      </c>
      <c r="C8" s="16">
        <v>100.915703615612</v>
      </c>
      <c r="D8" s="16">
        <v>60.406188816479926</v>
      </c>
      <c r="E8" s="16">
        <v>61.690510037596425</v>
      </c>
      <c r="F8" s="16">
        <v>38.7310020549035</v>
      </c>
    </row>
    <row r="9" spans="1:6" ht="14.25">
      <c r="A9" s="4" t="s">
        <v>177</v>
      </c>
      <c r="B9" s="16">
        <v>-312.6657434228802</v>
      </c>
      <c r="C9" s="16">
        <v>-250.3626358185112</v>
      </c>
      <c r="D9" s="16">
        <v>-245.4590313905914</v>
      </c>
      <c r="E9" s="16">
        <v>-266.82155370729953</v>
      </c>
      <c r="F9" s="16">
        <v>-258.37360432376704</v>
      </c>
    </row>
    <row r="10" spans="1:6" ht="14.25">
      <c r="A10" s="4" t="s">
        <v>311</v>
      </c>
      <c r="B10" s="16">
        <f>110.417931634001+208.116426754</f>
        <v>318.534358388001</v>
      </c>
      <c r="C10" s="16">
        <v>16.873827956441176</v>
      </c>
      <c r="D10" s="16">
        <v>195.7904819249249</v>
      </c>
      <c r="E10" s="16">
        <v>803.5501049759607</v>
      </c>
      <c r="F10" s="16">
        <v>797.4745608194038</v>
      </c>
    </row>
    <row r="11" spans="1:6" ht="15">
      <c r="A11" s="25" t="s">
        <v>178</v>
      </c>
      <c r="B11" s="16">
        <v>48.56481977</v>
      </c>
      <c r="C11" s="16">
        <v>42.134175378398155</v>
      </c>
      <c r="D11" s="16">
        <v>41.717282883650164</v>
      </c>
      <c r="E11" s="16">
        <v>39.06031453900162</v>
      </c>
      <c r="F11" s="16">
        <v>39.17984474057759</v>
      </c>
    </row>
    <row r="12" spans="1:6" ht="15">
      <c r="A12" s="25" t="s">
        <v>179</v>
      </c>
      <c r="B12" s="16">
        <v>69.88438650900001</v>
      </c>
      <c r="C12" s="16">
        <v>76.49287596323816</v>
      </c>
      <c r="D12" s="16">
        <v>81.69801547693018</v>
      </c>
      <c r="E12" s="16">
        <v>75.81211130719842</v>
      </c>
      <c r="F12" s="16">
        <v>75.56880187883839</v>
      </c>
    </row>
    <row r="13" spans="1:6" ht="15">
      <c r="A13" s="55" t="s">
        <v>180</v>
      </c>
      <c r="B13" s="52">
        <v>23959.098582681872</v>
      </c>
      <c r="C13" s="52">
        <v>24239.256174375318</v>
      </c>
      <c r="D13" s="52">
        <v>24948.743</v>
      </c>
      <c r="E13" s="52">
        <v>25127.568750768958</v>
      </c>
      <c r="F13" s="52">
        <v>24894.982</v>
      </c>
    </row>
    <row r="14" spans="1:6" ht="15">
      <c r="A14" s="34" t="s">
        <v>181</v>
      </c>
      <c r="B14" s="67">
        <v>0.1538097387357435</v>
      </c>
      <c r="C14" s="67">
        <v>0.14570501080218326</v>
      </c>
      <c r="D14" s="67">
        <v>0.14149651443867586</v>
      </c>
      <c r="E14" s="67">
        <v>0.13425242101473683</v>
      </c>
      <c r="F14" s="67">
        <v>0.13719986501870338</v>
      </c>
    </row>
    <row r="15" spans="1:6" ht="15">
      <c r="A15" t="s">
        <v>178</v>
      </c>
      <c r="B15" s="48">
        <v>0.002026988603198271</v>
      </c>
      <c r="C15" s="48">
        <v>0.0017382618953027348</v>
      </c>
      <c r="D15" s="48">
        <v>0.0016721196287784986</v>
      </c>
      <c r="E15" s="48">
        <v>0.0015544804563635425</v>
      </c>
      <c r="F15" s="48">
        <v>0.0015738049033567323</v>
      </c>
    </row>
    <row r="16" spans="1:6" ht="15">
      <c r="A16" t="s">
        <v>179</v>
      </c>
      <c r="B16" s="48">
        <v>0.002916820358154621</v>
      </c>
      <c r="C16" s="48">
        <v>0.003155743534906945</v>
      </c>
      <c r="D16" s="48">
        <v>0.003274634536775267</v>
      </c>
      <c r="E16" s="48">
        <v>0.0030170890012937842</v>
      </c>
      <c r="F16" s="48">
        <v>0.0030355033748905055</v>
      </c>
    </row>
    <row r="17" spans="1:7" ht="15.75" thickBot="1">
      <c r="A17" s="34" t="s">
        <v>182</v>
      </c>
      <c r="B17" s="67">
        <v>0.1587535476970964</v>
      </c>
      <c r="C17" s="67">
        <v>0.15059901623239294</v>
      </c>
      <c r="D17" s="67">
        <v>0.14644326860422965</v>
      </c>
      <c r="E17" s="67">
        <v>0.13882399047239413</v>
      </c>
      <c r="F17" s="67">
        <v>0.1418091732969506</v>
      </c>
      <c r="G17" s="88"/>
    </row>
    <row r="18" spans="1:7" ht="18" customHeight="1" thickBot="1">
      <c r="A18" s="158" t="s">
        <v>312</v>
      </c>
      <c r="B18" s="98"/>
      <c r="C18" s="98"/>
      <c r="D18" s="98"/>
      <c r="E18" s="97"/>
      <c r="F18" s="97"/>
      <c r="G18" s="92"/>
    </row>
    <row r="19" spans="1:7" ht="7.5" customHeight="1">
      <c r="A19" s="159"/>
      <c r="B19" s="95"/>
      <c r="C19" s="95"/>
      <c r="D19" s="95"/>
      <c r="E19" s="100"/>
      <c r="F19" s="101"/>
      <c r="G19" s="99"/>
    </row>
    <row r="20" ht="7.5" customHeight="1">
      <c r="G20" s="99"/>
    </row>
    <row r="21" spans="1:7" ht="15">
      <c r="A21" s="55" t="s">
        <v>183</v>
      </c>
      <c r="G21" s="92"/>
    </row>
    <row r="22" spans="1:7" ht="15.75" thickBot="1">
      <c r="A22" s="27" t="s">
        <v>172</v>
      </c>
      <c r="B22" s="30">
        <v>43190</v>
      </c>
      <c r="C22" s="30">
        <v>43100</v>
      </c>
      <c r="D22" s="30">
        <v>43008</v>
      </c>
      <c r="E22" s="30">
        <v>42916</v>
      </c>
      <c r="F22" s="30">
        <v>42825</v>
      </c>
      <c r="G22" s="88"/>
    </row>
    <row r="23" spans="2:6" ht="15">
      <c r="B23" s="52">
        <v>3335.5912696068913</v>
      </c>
      <c r="C23" s="52">
        <v>3195.8606752782</v>
      </c>
      <c r="D23" s="52">
        <v>3227.2737012444577</v>
      </c>
      <c r="E23" s="52">
        <v>3063.0925204987207</v>
      </c>
      <c r="F23" s="52">
        <v>3092.613511742568</v>
      </c>
    </row>
    <row r="24" spans="1:6" ht="15">
      <c r="A24" s="25" t="s">
        <v>174</v>
      </c>
      <c r="B24" s="16">
        <v>3198.522063327891</v>
      </c>
      <c r="C24" s="16">
        <v>3069.1014956492</v>
      </c>
      <c r="D24" s="16">
        <v>3099.4249435087568</v>
      </c>
      <c r="E24" s="16">
        <v>2934.351478858721</v>
      </c>
      <c r="F24" s="16">
        <v>2964.229597572568</v>
      </c>
    </row>
    <row r="25" spans="1:6" ht="15">
      <c r="A25" s="4" t="s">
        <v>175</v>
      </c>
      <c r="B25" s="16">
        <v>2819.72525637</v>
      </c>
      <c r="C25" s="16">
        <v>2819.72525637</v>
      </c>
      <c r="D25" s="16">
        <v>2819.72525637</v>
      </c>
      <c r="E25" s="16">
        <v>2063.47525658</v>
      </c>
      <c r="F25" s="16">
        <v>2063.4752565800018</v>
      </c>
    </row>
    <row r="26" spans="1:7" ht="15">
      <c r="A26" s="4" t="s">
        <v>206</v>
      </c>
      <c r="B26" s="16">
        <v>859.5488220111</v>
      </c>
      <c r="C26" s="16">
        <v>844.628930600701</v>
      </c>
      <c r="D26" s="16">
        <v>699.6972784055001</v>
      </c>
      <c r="E26" s="16">
        <v>711.5426211187211</v>
      </c>
      <c r="F26" s="16">
        <v>774.280954912508</v>
      </c>
      <c r="G26" s="16"/>
    </row>
    <row r="27" spans="1:7" ht="15">
      <c r="A27" s="4" t="s">
        <v>176</v>
      </c>
      <c r="B27" s="16">
        <v>0</v>
      </c>
      <c r="C27" s="16">
        <v>100.915703615612</v>
      </c>
      <c r="D27" s="16">
        <v>60.406188816479926</v>
      </c>
      <c r="E27" s="16">
        <v>61.690510037596425</v>
      </c>
      <c r="F27" s="16">
        <v>38.7310020549035</v>
      </c>
      <c r="G27" s="16"/>
    </row>
    <row r="28" spans="1:7" ht="15">
      <c r="A28" s="4" t="s">
        <v>177</v>
      </c>
      <c r="B28" s="16">
        <v>-688.8684418072086</v>
      </c>
      <c r="C28" s="16">
        <v>-718.5988268559125</v>
      </c>
      <c r="D28" s="16">
        <v>-713.5749871133469</v>
      </c>
      <c r="E28" s="16">
        <v>-736.0083956043703</v>
      </c>
      <c r="F28" s="16">
        <v>-736.5944221918108</v>
      </c>
      <c r="G28" s="16"/>
    </row>
    <row r="29" spans="1:6" ht="15">
      <c r="A29" s="4" t="s">
        <v>313</v>
      </c>
      <c r="B29" s="16">
        <v>208.11642675399958</v>
      </c>
      <c r="C29" s="16">
        <v>22.430431918799627</v>
      </c>
      <c r="D29" s="16">
        <v>233.1712070301237</v>
      </c>
      <c r="E29" s="16">
        <v>833.6514867267738</v>
      </c>
      <c r="F29" s="16">
        <v>824.3368062169654</v>
      </c>
    </row>
    <row r="30" spans="1:7" ht="15">
      <c r="A30" s="25" t="s">
        <v>178</v>
      </c>
      <c r="B30" s="16">
        <v>48.56481977</v>
      </c>
      <c r="C30" s="16">
        <v>49.020912259999996</v>
      </c>
      <c r="D30" s="16">
        <v>49.145003579999994</v>
      </c>
      <c r="E30" s="16">
        <v>49.202841639999995</v>
      </c>
      <c r="F30" s="16">
        <v>49.25941417000001</v>
      </c>
      <c r="G30" s="16"/>
    </row>
    <row r="31" spans="1:7" ht="15">
      <c r="A31" s="25" t="s">
        <v>179</v>
      </c>
      <c r="B31" s="16">
        <v>88.504386509</v>
      </c>
      <c r="C31" s="16">
        <v>77.73826736900001</v>
      </c>
      <c r="D31" s="16">
        <v>78.70375415570109</v>
      </c>
      <c r="E31" s="16">
        <v>79.5382</v>
      </c>
      <c r="F31" s="16">
        <v>79.1245</v>
      </c>
      <c r="G31" s="16"/>
    </row>
    <row r="32" spans="1:6" ht="15">
      <c r="A32" s="55" t="s">
        <v>180</v>
      </c>
      <c r="B32" s="52">
        <v>23692.669124697743</v>
      </c>
      <c r="C32" s="52">
        <v>24022.365051802688</v>
      </c>
      <c r="D32" s="52">
        <v>24741.29892004464</v>
      </c>
      <c r="E32" s="52">
        <v>24898.81024225042</v>
      </c>
      <c r="F32" s="52">
        <v>24663.254708481687</v>
      </c>
    </row>
    <row r="33" spans="1:7" ht="15">
      <c r="A33" s="34" t="s">
        <v>181</v>
      </c>
      <c r="B33" s="67">
        <v>0.1350004951528945</v>
      </c>
      <c r="C33" s="67">
        <v>0.1277601721991519</v>
      </c>
      <c r="D33" s="67">
        <v>0.12527333158719883</v>
      </c>
      <c r="E33" s="67">
        <v>0.11785107201144349</v>
      </c>
      <c r="F33" s="67">
        <v>0.12018809490513715</v>
      </c>
      <c r="G33" s="92"/>
    </row>
    <row r="34" spans="1:6" ht="15">
      <c r="A34" t="s">
        <v>178</v>
      </c>
      <c r="B34" s="48">
        <v>0.00204978255148868</v>
      </c>
      <c r="C34" s="48">
        <v>0.002040636388394296</v>
      </c>
      <c r="D34" s="48">
        <v>0.001986355030866396</v>
      </c>
      <c r="E34" s="48">
        <v>0.0019761121580222506</v>
      </c>
      <c r="F34" s="48">
        <v>0.001997279546120071</v>
      </c>
    </row>
    <row r="35" spans="1:6" ht="15">
      <c r="A35" t="s">
        <v>179</v>
      </c>
      <c r="B35" s="48">
        <v>0.003735517768943185</v>
      </c>
      <c r="C35" s="48">
        <v>0.0032360788457490523</v>
      </c>
      <c r="D35" s="48">
        <v>0.0031810679952594457</v>
      </c>
      <c r="E35" s="48">
        <v>0.0031944578566662925</v>
      </c>
      <c r="F35" s="48">
        <v>0.003208193765796414</v>
      </c>
    </row>
    <row r="36" spans="1:8" ht="15.75" thickBot="1">
      <c r="A36" s="34" t="s">
        <v>182</v>
      </c>
      <c r="B36" s="67">
        <v>0.1407857954733264</v>
      </c>
      <c r="C36" s="67">
        <v>0.13303688743329525</v>
      </c>
      <c r="D36" s="67">
        <v>0.1304407546133247</v>
      </c>
      <c r="E36" s="67">
        <v>0.12302164202613203</v>
      </c>
      <c r="F36" s="67">
        <v>0.12539356821705364</v>
      </c>
      <c r="G36" s="88"/>
      <c r="H36" s="92"/>
    </row>
    <row r="37" spans="1:6" ht="7.5" customHeight="1" thickBot="1">
      <c r="A37" s="162"/>
      <c r="B37" s="98"/>
      <c r="C37" s="97"/>
      <c r="D37" s="97"/>
      <c r="E37" s="97"/>
      <c r="F37" s="96"/>
    </row>
    <row r="38" spans="1:5" ht="7.5" customHeight="1">
      <c r="A38" s="163"/>
      <c r="B38" s="95"/>
      <c r="C38" s="94"/>
      <c r="D38" s="94"/>
      <c r="E38" s="94"/>
    </row>
    <row r="39" ht="7.5" customHeight="1"/>
    <row r="40" ht="15" hidden="1"/>
    <row r="41" spans="2:3" ht="15.75" thickBot="1">
      <c r="B41" s="161">
        <v>43190</v>
      </c>
      <c r="C41" s="161"/>
    </row>
    <row r="42" spans="2:3" ht="15">
      <c r="B42" s="90" t="s">
        <v>186</v>
      </c>
      <c r="C42" s="90" t="s">
        <v>187</v>
      </c>
    </row>
    <row r="43" spans="1:3" ht="15">
      <c r="A43" t="s">
        <v>184</v>
      </c>
      <c r="B43" s="48">
        <v>0.1538097387357435</v>
      </c>
      <c r="C43" s="48">
        <v>0.1350004951528945</v>
      </c>
    </row>
    <row r="44" spans="1:3" ht="15">
      <c r="A44" t="s">
        <v>185</v>
      </c>
      <c r="B44" s="48">
        <v>0.1587535476970964</v>
      </c>
      <c r="C44" s="48">
        <v>0.1407857954733264</v>
      </c>
    </row>
    <row r="45" spans="1:3" ht="15">
      <c r="A45" t="s">
        <v>258</v>
      </c>
      <c r="B45" s="137">
        <v>0.08125</v>
      </c>
      <c r="C45" s="137" t="s">
        <v>265</v>
      </c>
    </row>
    <row r="46" spans="1:3" ht="15">
      <c r="A46" t="s">
        <v>259</v>
      </c>
      <c r="B46" s="137">
        <v>0.11625</v>
      </c>
      <c r="C46" s="137" t="s">
        <v>265</v>
      </c>
    </row>
    <row r="47" spans="1:3" ht="15.75" thickBot="1">
      <c r="A47" s="34" t="s">
        <v>260</v>
      </c>
      <c r="B47" s="146">
        <v>0.07255973873574349</v>
      </c>
      <c r="C47" s="67" t="s">
        <v>265</v>
      </c>
    </row>
    <row r="48" spans="1:3" ht="15">
      <c r="A48" s="89" t="s">
        <v>261</v>
      </c>
      <c r="B48" s="147">
        <v>0.0425035476970964</v>
      </c>
      <c r="C48" s="91" t="s">
        <v>265</v>
      </c>
    </row>
    <row r="69" ht="15">
      <c r="A69" s="134"/>
    </row>
  </sheetData>
  <sheetProtection/>
  <mergeCells count="2">
    <mergeCell ref="B41:C41"/>
    <mergeCell ref="A37:A3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56.140625" style="0" customWidth="1"/>
    <col min="2" max="4" width="10.7109375" style="0" customWidth="1"/>
    <col min="5" max="5" width="9.140625" style="0" bestFit="1" customWidth="1"/>
    <col min="6" max="6" width="10.140625" style="0" bestFit="1" customWidth="1"/>
  </cols>
  <sheetData>
    <row r="1" spans="1:2" ht="15.75">
      <c r="A1" s="26" t="s">
        <v>196</v>
      </c>
      <c r="B1" s="26"/>
    </row>
    <row r="2" spans="1:6" ht="15.75" thickBot="1">
      <c r="A2" s="27" t="s">
        <v>243</v>
      </c>
      <c r="B2" s="30">
        <v>43190</v>
      </c>
      <c r="C2" s="30">
        <v>43100</v>
      </c>
      <c r="D2" s="30">
        <v>42825</v>
      </c>
      <c r="E2" s="31" t="s">
        <v>233</v>
      </c>
      <c r="F2" s="31" t="s">
        <v>2</v>
      </c>
    </row>
    <row r="3" spans="1:6" ht="15">
      <c r="A3" s="34" t="s">
        <v>3</v>
      </c>
      <c r="B3" s="34"/>
      <c r="C3" s="35"/>
      <c r="D3" s="35"/>
      <c r="E3" s="35"/>
      <c r="F3" s="35"/>
    </row>
    <row r="4" spans="1:6" ht="15">
      <c r="A4" t="s">
        <v>4</v>
      </c>
      <c r="B4" s="16">
        <v>58305.412516761295</v>
      </c>
      <c r="C4" s="16">
        <v>56331.908</v>
      </c>
      <c r="D4" s="16">
        <v>55989.258</v>
      </c>
      <c r="E4" s="32">
        <v>0.0350335109679099</v>
      </c>
      <c r="F4" s="32">
        <v>0.04136783732267524</v>
      </c>
    </row>
    <row r="5" spans="1:6" ht="15">
      <c r="A5" s="23" t="s">
        <v>239</v>
      </c>
      <c r="B5" s="16">
        <v>28605.0790950305</v>
      </c>
      <c r="C5" s="16">
        <v>28618.500599710598</v>
      </c>
      <c r="D5" s="16">
        <v>30246.944</v>
      </c>
      <c r="E5" s="32">
        <v>-0.0004689800093940676</v>
      </c>
      <c r="F5" s="32">
        <v>-0.054282009612921484</v>
      </c>
    </row>
    <row r="6" spans="1:6" ht="15">
      <c r="A6" s="24" t="s">
        <v>240</v>
      </c>
      <c r="B6" s="16">
        <v>26035.4237140305</v>
      </c>
      <c r="C6" s="16">
        <v>25908.2919127106</v>
      </c>
      <c r="D6" s="16">
        <v>27215.322</v>
      </c>
      <c r="E6" s="32">
        <v>0.004906992778537081</v>
      </c>
      <c r="F6" s="32">
        <v>-0.04335419165606414</v>
      </c>
    </row>
    <row r="7" spans="1:6" ht="15">
      <c r="A7" s="28" t="s">
        <v>242</v>
      </c>
      <c r="B7" s="124">
        <v>37172.82286936946</v>
      </c>
      <c r="C7" s="124">
        <v>37717.96596302596</v>
      </c>
      <c r="D7" s="124">
        <v>36860.70915007567</v>
      </c>
      <c r="E7" s="32">
        <v>-0.014453141354199539</v>
      </c>
      <c r="F7" s="32">
        <v>0.00846738238331339</v>
      </c>
    </row>
    <row r="8" spans="1:6" ht="15">
      <c r="A8" s="28" t="s">
        <v>5</v>
      </c>
      <c r="B8" s="16">
        <v>12919.89993786</v>
      </c>
      <c r="C8" s="16">
        <v>12698.668966399999</v>
      </c>
      <c r="D8" s="16">
        <v>11923.242</v>
      </c>
      <c r="E8" s="32">
        <v>0.017421587415607637</v>
      </c>
      <c r="F8" s="32">
        <v>0.08358950844577338</v>
      </c>
    </row>
    <row r="9" spans="1:6" ht="15">
      <c r="A9" t="s">
        <v>6</v>
      </c>
      <c r="B9" s="16">
        <v>3785.8497733604</v>
      </c>
      <c r="C9" s="16">
        <v>3855.7499420956</v>
      </c>
      <c r="D9" s="16">
        <v>2921.975</v>
      </c>
      <c r="E9" s="32">
        <v>-0.01812881275625707</v>
      </c>
      <c r="F9" s="32">
        <v>0.2956475580251029</v>
      </c>
    </row>
    <row r="10" spans="1:6" ht="15">
      <c r="A10" t="s">
        <v>7</v>
      </c>
      <c r="B10" s="16">
        <v>4018.5808285534</v>
      </c>
      <c r="C10" s="16">
        <v>3902.3378706938</v>
      </c>
      <c r="D10" s="16">
        <v>3149.461</v>
      </c>
      <c r="E10" s="32">
        <v>0.029788030076168884</v>
      </c>
      <c r="F10" s="32">
        <v>0.27595827621088187</v>
      </c>
    </row>
    <row r="11" spans="1:6" ht="15">
      <c r="A11" s="103" t="s">
        <v>241</v>
      </c>
      <c r="B11" s="103"/>
      <c r="C11" s="16"/>
      <c r="D11" s="16"/>
      <c r="E11" s="32"/>
      <c r="F11" s="32"/>
    </row>
    <row r="12" spans="1:6" ht="15">
      <c r="A12" s="34" t="s">
        <v>238</v>
      </c>
      <c r="B12" s="34"/>
      <c r="C12" s="36"/>
      <c r="D12" s="36"/>
      <c r="E12" s="37"/>
      <c r="F12" s="37"/>
    </row>
    <row r="13" spans="1:6" ht="15">
      <c r="A13" t="s">
        <v>9</v>
      </c>
      <c r="B13" s="16">
        <v>152.36322363690002</v>
      </c>
      <c r="C13" s="16">
        <v>582.7630241872</v>
      </c>
      <c r="D13" s="16">
        <v>145.00777914</v>
      </c>
      <c r="E13" s="32"/>
      <c r="F13" s="32">
        <v>0.05072448209691283</v>
      </c>
    </row>
    <row r="14" spans="1:6" ht="15">
      <c r="A14" t="s">
        <v>10</v>
      </c>
      <c r="B14" s="16">
        <v>249.89431787480004</v>
      </c>
      <c r="C14" s="16">
        <v>997.0495977773</v>
      </c>
      <c r="D14" s="16">
        <v>280.54459016852195</v>
      </c>
      <c r="E14" s="32"/>
      <c r="F14" s="32">
        <v>-0.1092527653992915</v>
      </c>
    </row>
    <row r="15" spans="1:6" ht="15">
      <c r="A15" t="s">
        <v>11</v>
      </c>
      <c r="B15" s="16">
        <v>94.27878612200001</v>
      </c>
      <c r="C15" s="16">
        <v>364.2536054299</v>
      </c>
      <c r="D15" s="16">
        <v>120.94041622317198</v>
      </c>
      <c r="E15" s="32"/>
      <c r="F15" s="32">
        <v>-0.22045260743913037</v>
      </c>
    </row>
    <row r="16" spans="1:6" ht="15">
      <c r="A16" t="s">
        <v>12</v>
      </c>
      <c r="B16" s="16">
        <v>57.428459884999995</v>
      </c>
      <c r="C16" s="16">
        <v>138.4378551819</v>
      </c>
      <c r="D16" s="16">
        <v>50.765393989172</v>
      </c>
      <c r="E16" s="32"/>
      <c r="F16" s="32">
        <v>0.13125212614816298</v>
      </c>
    </row>
    <row r="17" spans="1:6" ht="15">
      <c r="A17" t="s">
        <v>13</v>
      </c>
      <c r="B17" s="16">
        <v>58.011263719300004</v>
      </c>
      <c r="C17" s="16">
        <v>142.3749148049</v>
      </c>
      <c r="D17" s="16">
        <v>51.959153664868</v>
      </c>
      <c r="E17" s="32"/>
      <c r="F17" s="32">
        <v>0.11647822621337497</v>
      </c>
    </row>
    <row r="18" spans="1:6" ht="15">
      <c r="A18" s="28" t="s">
        <v>264</v>
      </c>
      <c r="B18" s="33">
        <v>0.5851330354220324</v>
      </c>
      <c r="C18" s="33">
        <v>0.5922287054162068</v>
      </c>
      <c r="D18" s="33">
        <v>0.528795490108137</v>
      </c>
      <c r="E18" s="102">
        <v>-0.7095669994174325</v>
      </c>
      <c r="F18" s="102">
        <v>5.633754531389545</v>
      </c>
    </row>
    <row r="19" spans="1:6" ht="15">
      <c r="A19" s="28" t="s">
        <v>14</v>
      </c>
      <c r="B19" s="33">
        <v>0.06095695095427094</v>
      </c>
      <c r="C19" s="33">
        <v>0.040755024054179856</v>
      </c>
      <c r="D19" s="33">
        <v>0.07050261372244389</v>
      </c>
      <c r="E19" s="102">
        <v>2.0201926900091087</v>
      </c>
      <c r="F19" s="102">
        <v>-0.9545662768172946</v>
      </c>
    </row>
    <row r="20" spans="1:6" ht="15">
      <c r="A20" s="28" t="s">
        <v>15</v>
      </c>
      <c r="B20" s="33">
        <v>0.004063338504300955</v>
      </c>
      <c r="C20" s="33">
        <v>0.0024539858079990727</v>
      </c>
      <c r="D20" s="33">
        <v>0.003636523365510735</v>
      </c>
      <c r="E20" s="102">
        <v>0.16093526963018823</v>
      </c>
      <c r="F20" s="102">
        <v>0.042681513879021984</v>
      </c>
    </row>
    <row r="21" spans="3:6" ht="15">
      <c r="C21" s="16"/>
      <c r="D21" s="16"/>
      <c r="E21" s="32"/>
      <c r="F21" s="32"/>
    </row>
    <row r="22" spans="1:6" ht="15">
      <c r="A22" s="34" t="s">
        <v>254</v>
      </c>
      <c r="B22" s="34"/>
      <c r="C22" s="36"/>
      <c r="D22" s="36"/>
      <c r="E22" s="37"/>
      <c r="F22" s="37"/>
    </row>
    <row r="23" spans="1:6" ht="15">
      <c r="A23" t="s">
        <v>226</v>
      </c>
      <c r="B23" s="16">
        <v>2569.655381</v>
      </c>
      <c r="C23" s="16">
        <v>2710.2090049999997</v>
      </c>
      <c r="D23" s="16">
        <v>3031.622</v>
      </c>
      <c r="E23" s="32">
        <v>-0.051860806211143</v>
      </c>
      <c r="F23" s="32">
        <v>-0.15238265819419433</v>
      </c>
    </row>
    <row r="24" spans="1:6" ht="15">
      <c r="A24" t="s">
        <v>227</v>
      </c>
      <c r="B24" s="123">
        <v>1775.5610000000001</v>
      </c>
      <c r="C24" s="123">
        <v>1871.6809999999998</v>
      </c>
      <c r="D24" s="123">
        <v>2512.23145723</v>
      </c>
      <c r="E24" s="32">
        <v>-0.05135490502922222</v>
      </c>
      <c r="F24" s="32">
        <v>-0.2932335136199022</v>
      </c>
    </row>
    <row r="25" spans="1:6" ht="15">
      <c r="A25" t="s">
        <v>225</v>
      </c>
      <c r="B25" s="16">
        <v>4345.216381</v>
      </c>
      <c r="C25" s="16">
        <v>4581.890004999999</v>
      </c>
      <c r="D25" s="16">
        <v>5543.85345723</v>
      </c>
      <c r="E25" s="32">
        <v>-0.051654147904408095</v>
      </c>
      <c r="F25" s="32">
        <v>-0.2162100938412794</v>
      </c>
    </row>
    <row r="26" spans="1:6" ht="15">
      <c r="A26" t="s">
        <v>16</v>
      </c>
      <c r="B26" s="121">
        <v>0.0835097442749856</v>
      </c>
      <c r="C26" s="121">
        <v>0.0873171697182991</v>
      </c>
      <c r="D26" s="121">
        <v>0.09391800159209622</v>
      </c>
      <c r="E26" s="102">
        <v>-0.38074254433135</v>
      </c>
      <c r="F26" s="102">
        <v>-1.0408257317110619</v>
      </c>
    </row>
    <row r="27" spans="1:6" ht="15">
      <c r="A27" t="s">
        <v>17</v>
      </c>
      <c r="B27" s="121">
        <v>0.549322906657887</v>
      </c>
      <c r="C27" s="121">
        <v>0.5000245019848572</v>
      </c>
      <c r="D27" s="121">
        <v>0.500635895230324</v>
      </c>
      <c r="E27" s="102">
        <v>4.929840467302982</v>
      </c>
      <c r="F27" s="102">
        <v>4.868701142756294</v>
      </c>
    </row>
    <row r="28" spans="1:6" ht="15">
      <c r="A28" t="s">
        <v>18</v>
      </c>
      <c r="B28" s="127">
        <v>0.6444126673203567</v>
      </c>
      <c r="C28" s="127">
        <v>0.6395021373834537</v>
      </c>
      <c r="D28" s="121">
        <v>0.6279937042025349</v>
      </c>
      <c r="E28" s="102">
        <v>0.49105299369029964</v>
      </c>
      <c r="F28" s="102">
        <v>1.6418963117821872</v>
      </c>
    </row>
    <row r="29" spans="1:6" ht="15">
      <c r="A29" s="29" t="s">
        <v>19</v>
      </c>
      <c r="B29" s="121">
        <v>0.5881788935012301</v>
      </c>
      <c r="C29" s="121">
        <v>0.5570004747418638</v>
      </c>
      <c r="D29" s="121">
        <v>0.5583488734849373</v>
      </c>
      <c r="E29" s="102">
        <v>3.1178418759366333</v>
      </c>
      <c r="F29" s="102">
        <v>2.9830020016292758</v>
      </c>
    </row>
    <row r="30" spans="1:6" ht="15">
      <c r="A30" t="s">
        <v>20</v>
      </c>
      <c r="B30" s="132">
        <v>-0.0006041668932919282</v>
      </c>
      <c r="C30" s="132">
        <v>0.0015242929848642275</v>
      </c>
      <c r="D30" s="132">
        <v>0.0033260053885814035</v>
      </c>
      <c r="E30" s="102">
        <v>-0.21284598781561556</v>
      </c>
      <c r="F30" s="102">
        <v>-0.3930172281873332</v>
      </c>
    </row>
    <row r="31" spans="3:6" ht="15">
      <c r="C31" s="16"/>
      <c r="D31" s="16"/>
      <c r="E31" s="32"/>
      <c r="F31" s="32"/>
    </row>
    <row r="32" spans="1:6" ht="15">
      <c r="A32" s="34" t="s">
        <v>170</v>
      </c>
      <c r="B32" s="34"/>
      <c r="C32" s="36"/>
      <c r="D32" s="36"/>
      <c r="E32" s="37"/>
      <c r="F32" s="37"/>
    </row>
    <row r="33" spans="1:6" ht="15">
      <c r="A33" s="29" t="s">
        <v>188</v>
      </c>
      <c r="B33" s="33">
        <v>0.769042717347856</v>
      </c>
      <c r="C33" s="33">
        <v>0.7587498454731718</v>
      </c>
      <c r="D33" s="127">
        <v>0.8193515854228102</v>
      </c>
      <c r="E33" s="102">
        <v>1.0292871874684195</v>
      </c>
      <c r="F33" s="102">
        <v>-5.030886807495416</v>
      </c>
    </row>
    <row r="34" spans="1:6" ht="15">
      <c r="A34" s="29" t="s">
        <v>189</v>
      </c>
      <c r="B34" s="128">
        <v>5.84</v>
      </c>
      <c r="C34" s="128">
        <v>7.0081</v>
      </c>
      <c r="D34" s="128">
        <v>6.07</v>
      </c>
      <c r="E34" s="102">
        <v>-116.80999999999999</v>
      </c>
      <c r="F34" s="102">
        <v>-23.000000000000043</v>
      </c>
    </row>
    <row r="35" spans="1:6" ht="15">
      <c r="A35" s="29" t="s">
        <v>190</v>
      </c>
      <c r="B35" s="122">
        <v>1.33</v>
      </c>
      <c r="C35" s="122">
        <v>1.34</v>
      </c>
      <c r="D35" s="128">
        <v>1.33</v>
      </c>
      <c r="E35" s="102">
        <v>-1.0000000000000009</v>
      </c>
      <c r="F35" s="102">
        <v>0</v>
      </c>
    </row>
    <row r="36" spans="3:6" ht="15">
      <c r="C36" s="16"/>
      <c r="D36" s="16"/>
      <c r="E36" s="32"/>
      <c r="F36" s="32"/>
    </row>
    <row r="37" spans="1:6" ht="15">
      <c r="A37" s="34" t="s">
        <v>21</v>
      </c>
      <c r="B37" s="34"/>
      <c r="C37" s="36"/>
      <c r="D37" s="36"/>
      <c r="E37" s="37"/>
      <c r="F37" s="37"/>
    </row>
    <row r="38" spans="1:6" ht="15">
      <c r="A38" s="29" t="s">
        <v>22</v>
      </c>
      <c r="B38" s="127">
        <v>0.1538097387357435</v>
      </c>
      <c r="C38" s="127">
        <v>0.14570501080218326</v>
      </c>
      <c r="D38" s="127">
        <v>0.13719986501870338</v>
      </c>
      <c r="E38" s="102">
        <v>0.8104727933560235</v>
      </c>
      <c r="F38" s="102">
        <v>1.660987371704012</v>
      </c>
    </row>
    <row r="39" spans="1:6" ht="15">
      <c r="A39" s="29" t="s">
        <v>23</v>
      </c>
      <c r="B39" s="127">
        <v>0.1350004951528945</v>
      </c>
      <c r="C39" s="127">
        <v>0.1277601721991519</v>
      </c>
      <c r="D39" s="127">
        <v>0.12018809490513715</v>
      </c>
      <c r="E39" s="102">
        <v>0.7240322953742606</v>
      </c>
      <c r="F39" s="102">
        <v>1.4812400247757345</v>
      </c>
    </row>
    <row r="40" spans="1:6" ht="15">
      <c r="A40" s="29" t="s">
        <v>24</v>
      </c>
      <c r="B40" s="127">
        <v>0.1587535476970964</v>
      </c>
      <c r="C40" s="127">
        <v>0.15059901623239294</v>
      </c>
      <c r="D40" s="127">
        <v>0.1418091732969506</v>
      </c>
      <c r="E40" s="102">
        <v>0.8154531464703463</v>
      </c>
      <c r="F40" s="102">
        <v>1.694437440014579</v>
      </c>
    </row>
    <row r="41" spans="1:6" ht="15">
      <c r="A41" s="29" t="s">
        <v>25</v>
      </c>
      <c r="B41" s="127">
        <v>0.1407857954733264</v>
      </c>
      <c r="C41" s="127">
        <v>0.13303688743329525</v>
      </c>
      <c r="D41" s="127">
        <v>0.12539356821705364</v>
      </c>
      <c r="E41" s="102">
        <v>0.7748908040031144</v>
      </c>
      <c r="F41" s="102">
        <v>1.5392227256272761</v>
      </c>
    </row>
    <row r="42" spans="1:6" ht="15">
      <c r="A42" s="29" t="s">
        <v>26</v>
      </c>
      <c r="B42" s="124">
        <v>23959.098582681872</v>
      </c>
      <c r="C42" s="124">
        <v>24239.256174375318</v>
      </c>
      <c r="D42" s="124">
        <v>24894.982</v>
      </c>
      <c r="E42" s="32">
        <v>-0.011558011090687496</v>
      </c>
      <c r="F42" s="32">
        <v>-0.037593255432686296</v>
      </c>
    </row>
    <row r="43" spans="1:6" ht="15">
      <c r="A43" s="29" t="s">
        <v>246</v>
      </c>
      <c r="B43" s="127">
        <v>0.6756424602281775</v>
      </c>
      <c r="C43" s="127">
        <v>0.724378203836106</v>
      </c>
      <c r="D43" s="127">
        <v>0.926</v>
      </c>
      <c r="E43" s="102">
        <v>-4.873574360792842</v>
      </c>
      <c r="F43" s="102">
        <v>-25.035753977182253</v>
      </c>
    </row>
    <row r="44" spans="3:6" ht="15">
      <c r="C44" s="16"/>
      <c r="D44" s="16"/>
      <c r="E44" s="32"/>
      <c r="F44" s="32"/>
    </row>
    <row r="45" spans="1:6" ht="15">
      <c r="A45" s="34" t="s">
        <v>27</v>
      </c>
      <c r="B45" s="34"/>
      <c r="C45" s="38"/>
      <c r="D45" s="38"/>
      <c r="E45" s="39"/>
      <c r="F45" s="39"/>
    </row>
    <row r="46" spans="1:6" ht="15">
      <c r="A46" t="s">
        <v>268</v>
      </c>
      <c r="B46" s="16">
        <v>6945</v>
      </c>
      <c r="C46" s="124">
        <v>7200</v>
      </c>
      <c r="D46" s="124">
        <v>7353</v>
      </c>
      <c r="E46" s="32">
        <v>-0.035416666666666666</v>
      </c>
      <c r="F46" s="32">
        <v>-0.0554875560995512</v>
      </c>
    </row>
    <row r="47" spans="1:6" ht="15">
      <c r="A47" t="s">
        <v>282</v>
      </c>
      <c r="B47" s="16">
        <v>1211</v>
      </c>
      <c r="C47" s="142">
        <v>1227</v>
      </c>
      <c r="D47" s="142">
        <v>1258</v>
      </c>
      <c r="E47" s="32">
        <v>-0.013039934800325998</v>
      </c>
      <c r="F47" s="32">
        <v>-0.037360890302066775</v>
      </c>
    </row>
    <row r="48" spans="1:6" ht="15">
      <c r="A48" t="s">
        <v>28</v>
      </c>
      <c r="B48" s="16">
        <v>1502</v>
      </c>
      <c r="C48" s="142">
        <v>1515</v>
      </c>
      <c r="D48" s="142">
        <v>1520</v>
      </c>
      <c r="E48" s="32">
        <v>-0.008580858085808581</v>
      </c>
      <c r="F48" s="32">
        <v>-0.011842105263157895</v>
      </c>
    </row>
    <row r="49" ht="15">
      <c r="C49" s="142"/>
    </row>
    <row r="50" ht="15">
      <c r="C50" s="1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showRowColHeaders="0" zoomScalePageLayoutView="0" workbookViewId="0" topLeftCell="A1">
      <selection activeCell="A5" sqref="A5"/>
    </sheetView>
  </sheetViews>
  <sheetFormatPr defaultColWidth="11.421875" defaultRowHeight="15"/>
  <cols>
    <col min="1" max="1" width="51.140625" style="0" customWidth="1"/>
    <col min="2" max="3" width="10.7109375" style="0" bestFit="1" customWidth="1"/>
    <col min="4" max="4" width="10.7109375" style="0" customWidth="1"/>
    <col min="5" max="5" width="9.140625" style="0" customWidth="1"/>
    <col min="6" max="6" width="10.140625" style="0" bestFit="1" customWidth="1"/>
  </cols>
  <sheetData>
    <row r="1" spans="1:5" ht="15.75">
      <c r="A1" s="26" t="s">
        <v>3</v>
      </c>
      <c r="B1" s="26"/>
      <c r="C1" s="26"/>
      <c r="D1" s="28"/>
      <c r="E1" s="28"/>
    </row>
    <row r="2" spans="1:6" ht="15.75" thickBot="1">
      <c r="A2" s="27" t="s">
        <v>0</v>
      </c>
      <c r="B2" s="30">
        <v>43190</v>
      </c>
      <c r="C2" s="30">
        <v>43100</v>
      </c>
      <c r="D2" s="30">
        <v>42825</v>
      </c>
      <c r="E2" s="31" t="s">
        <v>233</v>
      </c>
      <c r="F2" s="31" t="s">
        <v>2</v>
      </c>
    </row>
    <row r="3" spans="1:6" ht="15">
      <c r="A3" t="s">
        <v>35</v>
      </c>
      <c r="B3" s="16">
        <v>2998.5758761282</v>
      </c>
      <c r="C3" s="16">
        <v>3806.3495433688995</v>
      </c>
      <c r="D3" s="16">
        <v>1703.57139018943</v>
      </c>
      <c r="E3" s="33">
        <v>-0.212217416723573</v>
      </c>
      <c r="F3" s="33">
        <v>0.7601703652670352</v>
      </c>
    </row>
    <row r="4" spans="1:6" ht="15">
      <c r="A4" t="s">
        <v>274</v>
      </c>
      <c r="B4" s="16">
        <v>182.42501205999997</v>
      </c>
      <c r="C4" s="16">
        <v>31.461734</v>
      </c>
      <c r="D4" s="16">
        <v>59.46847672</v>
      </c>
      <c r="E4" s="33">
        <v>4.798313979134143</v>
      </c>
      <c r="F4" s="33">
        <v>2.067591808664037</v>
      </c>
    </row>
    <row r="5" spans="1:6" ht="15">
      <c r="A5" t="s">
        <v>275</v>
      </c>
      <c r="B5" s="16">
        <v>6924.72856618</v>
      </c>
      <c r="C5" s="16">
        <v>3701.537857782</v>
      </c>
      <c r="D5" s="16">
        <v>3576.0796183400003</v>
      </c>
      <c r="E5" s="33">
        <v>0.8707706991626903</v>
      </c>
      <c r="F5" s="33">
        <v>0.9364022351925226</v>
      </c>
    </row>
    <row r="6" spans="1:6" ht="15">
      <c r="A6" t="s">
        <v>276</v>
      </c>
      <c r="B6" s="16">
        <v>29899.208251085995</v>
      </c>
      <c r="C6" s="16">
        <v>29822.0512824163</v>
      </c>
      <c r="D6" s="16">
        <v>30495.913071599996</v>
      </c>
      <c r="E6" s="33">
        <v>0.0025872455230866818</v>
      </c>
      <c r="F6" s="33">
        <v>-0.019566714369660784</v>
      </c>
    </row>
    <row r="7" spans="1:6" ht="15">
      <c r="A7" s="4" t="s">
        <v>277</v>
      </c>
      <c r="B7" s="16">
        <v>628.496461</v>
      </c>
      <c r="C7" s="16">
        <v>184.174875</v>
      </c>
      <c r="D7" s="16">
        <v>150.75205688999998</v>
      </c>
      <c r="E7" s="33">
        <v>2.412498371452675</v>
      </c>
      <c r="F7" s="33">
        <v>3.1690738684819286</v>
      </c>
    </row>
    <row r="8" spans="1:6" ht="15">
      <c r="A8" s="4" t="s">
        <v>33</v>
      </c>
      <c r="B8" s="16">
        <v>29270.711790085996</v>
      </c>
      <c r="C8" s="16">
        <v>29637.8764074163</v>
      </c>
      <c r="D8" s="16">
        <v>30345.161014709996</v>
      </c>
      <c r="E8" s="33">
        <v>-0.012388357798753401</v>
      </c>
      <c r="F8" s="33">
        <v>-0.03540759675333919</v>
      </c>
    </row>
    <row r="9" spans="1:6" ht="15">
      <c r="A9" t="s">
        <v>278</v>
      </c>
      <c r="B9" s="16">
        <v>12615.22542799</v>
      </c>
      <c r="C9" s="16">
        <v>13219.52499426</v>
      </c>
      <c r="D9" s="16">
        <v>13992.96073928</v>
      </c>
      <c r="E9" s="33">
        <v>-0.04571265355845919</v>
      </c>
      <c r="F9" s="33">
        <v>-0.09845917079024769</v>
      </c>
    </row>
    <row r="10" spans="1:6" ht="15">
      <c r="A10" t="s">
        <v>279</v>
      </c>
      <c r="B10" s="16">
        <v>503.920384</v>
      </c>
      <c r="C10" s="16">
        <v>456.829173</v>
      </c>
      <c r="D10" s="16">
        <v>545.84617802</v>
      </c>
      <c r="E10" s="33">
        <v>0.10308275780802638</v>
      </c>
      <c r="F10" s="33">
        <v>-0.07680880751438335</v>
      </c>
    </row>
    <row r="11" spans="1:6" ht="15">
      <c r="A11" t="s">
        <v>34</v>
      </c>
      <c r="B11" s="16">
        <v>369.7958600384</v>
      </c>
      <c r="C11" s="16">
        <v>482.94330755180005</v>
      </c>
      <c r="D11" s="16">
        <v>284.04390661928096</v>
      </c>
      <c r="E11" s="33">
        <v>-0.23428722532046672</v>
      </c>
      <c r="F11" s="33">
        <v>0.30189682447248173</v>
      </c>
    </row>
    <row r="12" spans="1:6" ht="15">
      <c r="A12" t="s">
        <v>223</v>
      </c>
      <c r="B12" s="16">
        <v>1244.1506434599999</v>
      </c>
      <c r="C12" s="16">
        <v>1290.6839574599999</v>
      </c>
      <c r="D12" s="16">
        <v>1422.37910836</v>
      </c>
      <c r="E12" s="33">
        <v>-0.03605322103140974</v>
      </c>
      <c r="F12" s="33">
        <v>-0.12530306713060282</v>
      </c>
    </row>
    <row r="13" spans="1:6" ht="15">
      <c r="A13" t="s">
        <v>224</v>
      </c>
      <c r="B13" s="16">
        <v>63.960657</v>
      </c>
      <c r="C13" s="16">
        <v>1.882255</v>
      </c>
      <c r="D13" s="16">
        <v>0.758529110000002</v>
      </c>
      <c r="E13" s="33">
        <v>32.980867098241205</v>
      </c>
      <c r="F13" s="33">
        <v>83.32195436771019</v>
      </c>
    </row>
    <row r="14" spans="1:6" ht="15">
      <c r="A14" t="s">
        <v>29</v>
      </c>
      <c r="B14" s="16">
        <v>2612.73265104</v>
      </c>
      <c r="C14" s="16">
        <v>2613.094633839</v>
      </c>
      <c r="D14" s="16">
        <v>2539.501876942</v>
      </c>
      <c r="E14" s="33">
        <v>-0.0001385264790308361</v>
      </c>
      <c r="F14" s="33">
        <v>0.028836668625022842</v>
      </c>
    </row>
    <row r="15" spans="1:6" ht="15">
      <c r="A15" t="s">
        <v>30</v>
      </c>
      <c r="B15" s="16">
        <v>462.48533377869995</v>
      </c>
      <c r="C15" s="16">
        <v>466.4550835083</v>
      </c>
      <c r="D15" s="16">
        <v>627.293343385385</v>
      </c>
      <c r="E15" s="33">
        <v>-0.00851046514434525</v>
      </c>
      <c r="F15" s="33">
        <v>-0.26272877170551023</v>
      </c>
    </row>
    <row r="16" spans="1:6" ht="15">
      <c r="A16" t="s">
        <v>31</v>
      </c>
      <c r="B16" s="16">
        <v>427.846554</v>
      </c>
      <c r="C16" s="16">
        <v>439.052934</v>
      </c>
      <c r="D16" s="16">
        <v>741.44166529</v>
      </c>
      <c r="E16" s="33">
        <v>-0.025523983857490787</v>
      </c>
      <c r="F16" s="33">
        <v>-0.4229531815794888</v>
      </c>
    </row>
    <row r="17" spans="1:6" ht="15">
      <c r="A17" s="34" t="s">
        <v>32</v>
      </c>
      <c r="B17" s="38">
        <v>58305.055216761306</v>
      </c>
      <c r="C17" s="38">
        <v>56331.8667561863</v>
      </c>
      <c r="D17" s="38">
        <v>55989.257903856094</v>
      </c>
      <c r="E17" s="40">
        <v>0.03502792600705561</v>
      </c>
      <c r="F17" s="40">
        <v>0.04136145752961869</v>
      </c>
    </row>
    <row r="18" spans="2:6" ht="15">
      <c r="B18" s="16"/>
      <c r="C18" s="16"/>
      <c r="D18" s="16"/>
      <c r="E18" s="33"/>
      <c r="F18" s="33"/>
    </row>
    <row r="19" spans="1:6" ht="15">
      <c r="A19" t="s">
        <v>280</v>
      </c>
      <c r="B19" s="16">
        <v>29.135</v>
      </c>
      <c r="C19" s="16">
        <v>27.412422</v>
      </c>
      <c r="D19" s="16">
        <v>31.61612058</v>
      </c>
      <c r="E19" s="33">
        <v>0.06283932153094689</v>
      </c>
      <c r="F19" s="33">
        <v>-0.07847643969227293</v>
      </c>
    </row>
    <row r="20" spans="1:6" ht="15">
      <c r="A20" t="s">
        <v>36</v>
      </c>
      <c r="B20" s="16">
        <v>52043.39357534191</v>
      </c>
      <c r="C20" s="16">
        <v>50940.734771491596</v>
      </c>
      <c r="D20" s="16">
        <v>51610.6210200169</v>
      </c>
      <c r="E20" s="33">
        <v>0.021645914783062787</v>
      </c>
      <c r="F20" s="33">
        <v>0.008385339040139765</v>
      </c>
    </row>
    <row r="21" spans="1:7" ht="15">
      <c r="A21" s="4" t="s">
        <v>45</v>
      </c>
      <c r="B21" s="16">
        <v>3326.678049</v>
      </c>
      <c r="C21" s="16">
        <v>3330.0336209999996</v>
      </c>
      <c r="D21" s="16">
        <v>3340.42000001</v>
      </c>
      <c r="E21" s="48">
        <v>-0.0010076691054523993</v>
      </c>
      <c r="F21" s="48">
        <v>-0.0041138392806768995</v>
      </c>
      <c r="G21" s="16"/>
    </row>
    <row r="22" spans="1:7" ht="15">
      <c r="A22" s="4" t="s">
        <v>46</v>
      </c>
      <c r="B22" s="16">
        <v>3295.75795</v>
      </c>
      <c r="C22" s="16">
        <v>714.873361</v>
      </c>
      <c r="D22" s="16">
        <v>1243.1575236408999</v>
      </c>
      <c r="E22" s="33">
        <v>3.6102682374256214</v>
      </c>
      <c r="F22" s="33">
        <v>1.6511185327081825</v>
      </c>
      <c r="G22" s="16"/>
    </row>
    <row r="23" spans="1:6" ht="15">
      <c r="A23" s="4" t="s">
        <v>47</v>
      </c>
      <c r="B23" s="16">
        <v>44564.947441113705</v>
      </c>
      <c r="C23" s="16">
        <v>46041.1654100902</v>
      </c>
      <c r="D23" s="16">
        <v>45332.291447406</v>
      </c>
      <c r="E23" s="33">
        <v>-0.03206300179041458</v>
      </c>
      <c r="F23" s="33">
        <v>-0.016927095052818145</v>
      </c>
    </row>
    <row r="24" spans="1:6" ht="15">
      <c r="A24" s="4" t="s">
        <v>310</v>
      </c>
      <c r="B24" s="16">
        <v>130.02044</v>
      </c>
      <c r="C24" s="16">
        <v>129.848062</v>
      </c>
      <c r="D24" s="16">
        <v>813.87981244</v>
      </c>
      <c r="E24" s="33">
        <v>0.0013275361783990972</v>
      </c>
      <c r="F24" s="33">
        <v>-0.8402461419823148</v>
      </c>
    </row>
    <row r="25" spans="1:6" ht="15">
      <c r="A25" s="4" t="s">
        <v>235</v>
      </c>
      <c r="B25" s="16">
        <v>725.9896952281999</v>
      </c>
      <c r="C25" s="16">
        <v>724.8143174014</v>
      </c>
      <c r="D25" s="16">
        <v>880.87223652</v>
      </c>
      <c r="E25" s="33">
        <v>0.0016216261166223961</v>
      </c>
      <c r="F25" s="33">
        <v>-0.17582861040516345</v>
      </c>
    </row>
    <row r="26" spans="1:6" ht="15">
      <c r="A26" t="s">
        <v>279</v>
      </c>
      <c r="B26" s="16">
        <v>107.37997</v>
      </c>
      <c r="C26" s="16">
        <v>31.384875</v>
      </c>
      <c r="D26" s="16">
        <v>34.08371046</v>
      </c>
      <c r="E26" s="33">
        <v>2.4213923107866444</v>
      </c>
      <c r="F26" s="33">
        <v>2.150477707702015</v>
      </c>
    </row>
    <row r="27" spans="1:6" ht="15">
      <c r="A27" t="s">
        <v>37</v>
      </c>
      <c r="B27" s="16">
        <v>869.6191654500001</v>
      </c>
      <c r="C27" s="16">
        <v>935.35093004</v>
      </c>
      <c r="D27" s="16">
        <v>677.57153498</v>
      </c>
      <c r="E27" s="33">
        <v>-0.07027497645957213</v>
      </c>
      <c r="F27" s="33">
        <v>0.283435210240449</v>
      </c>
    </row>
    <row r="28" spans="1:6" ht="15">
      <c r="A28" t="s">
        <v>38</v>
      </c>
      <c r="B28" s="16">
        <v>270.958938316</v>
      </c>
      <c r="C28" s="16">
        <v>208.98412716</v>
      </c>
      <c r="D28" s="16">
        <v>226.91706944999999</v>
      </c>
      <c r="E28" s="33">
        <v>0.2965527190902472</v>
      </c>
      <c r="F28" s="33">
        <v>0.19408795016059563</v>
      </c>
    </row>
    <row r="29" spans="1:6" ht="15">
      <c r="A29" t="s">
        <v>39</v>
      </c>
      <c r="B29" s="16">
        <v>965.9797195009999</v>
      </c>
      <c r="C29" s="16">
        <v>285.6917601819</v>
      </c>
      <c r="D29" s="16">
        <v>258.987745687877</v>
      </c>
      <c r="E29" s="33">
        <v>2.381195589561142</v>
      </c>
      <c r="F29" s="33">
        <v>2.729827899522184</v>
      </c>
    </row>
    <row r="30" spans="1:6" ht="15">
      <c r="A30" s="41" t="s">
        <v>40</v>
      </c>
      <c r="B30" s="42">
        <v>54286.46636860891</v>
      </c>
      <c r="C30" s="42">
        <v>52429.5588858735</v>
      </c>
      <c r="D30" s="42">
        <v>52839.79720117478</v>
      </c>
      <c r="E30" s="43">
        <v>0.03541718683495797</v>
      </c>
      <c r="F30" s="43">
        <v>0.027378401206315968</v>
      </c>
    </row>
    <row r="31" spans="1:6" ht="15">
      <c r="A31" t="s">
        <v>6</v>
      </c>
      <c r="B31" s="16">
        <v>3785.8497733604</v>
      </c>
      <c r="C31" s="16">
        <v>3855.7499420956</v>
      </c>
      <c r="D31" s="16">
        <v>2921.97477932172</v>
      </c>
      <c r="E31" s="33">
        <v>-0.01812881275625707</v>
      </c>
      <c r="F31" s="33">
        <v>0.2956476558771709</v>
      </c>
    </row>
    <row r="32" spans="1:6" ht="15">
      <c r="A32" t="s">
        <v>281</v>
      </c>
      <c r="B32" s="16">
        <v>201.88309955399998</v>
      </c>
      <c r="C32" s="16">
        <v>16.9103929188</v>
      </c>
      <c r="D32" s="16">
        <v>24.312532097</v>
      </c>
      <c r="E32" s="33">
        <v>10.938403827953518</v>
      </c>
      <c r="F32" s="33">
        <v>7.303664083549363</v>
      </c>
    </row>
    <row r="33" spans="1:6" ht="15">
      <c r="A33" t="s">
        <v>41</v>
      </c>
      <c r="B33" s="16">
        <v>30.847955639</v>
      </c>
      <c r="C33" s="16">
        <v>29.6775356794</v>
      </c>
      <c r="D33" s="16">
        <v>203.17339006952</v>
      </c>
      <c r="E33" s="33">
        <v>0.03943790927399748</v>
      </c>
      <c r="F33" s="33">
        <v>-0.8481693117959752</v>
      </c>
    </row>
    <row r="34" spans="1:6" ht="15.75" thickBot="1">
      <c r="A34" s="44" t="s">
        <v>42</v>
      </c>
      <c r="B34" s="45">
        <v>4018.5808285534</v>
      </c>
      <c r="C34" s="45">
        <v>3902.3378706938</v>
      </c>
      <c r="D34" s="45">
        <v>3149.4607014882395</v>
      </c>
      <c r="E34" s="46">
        <v>0.029788030076168884</v>
      </c>
      <c r="F34" s="46">
        <v>0.27595839714858744</v>
      </c>
    </row>
    <row r="35" spans="1:6" ht="15">
      <c r="A35" s="34" t="s">
        <v>43</v>
      </c>
      <c r="B35" s="38">
        <v>58305.04719716231</v>
      </c>
      <c r="C35" s="38">
        <v>56331.8967565673</v>
      </c>
      <c r="D35" s="38">
        <v>55989.25790266302</v>
      </c>
      <c r="E35" s="40">
        <v>0.03502723242431876</v>
      </c>
      <c r="F35" s="40">
        <v>0.04136131431720846</v>
      </c>
    </row>
    <row r="36" spans="1:6" ht="15">
      <c r="A36" s="1"/>
      <c r="B36" s="17"/>
      <c r="C36" s="17"/>
      <c r="D36" s="17"/>
      <c r="E36" s="47"/>
      <c r="F36" s="47"/>
    </row>
    <row r="37" spans="1:6" ht="15">
      <c r="A37" s="34" t="s">
        <v>44</v>
      </c>
      <c r="B37" s="38">
        <v>12919.89993786</v>
      </c>
      <c r="C37" s="38">
        <v>12698.668966399999</v>
      </c>
      <c r="D37" s="38">
        <v>11923.242</v>
      </c>
      <c r="E37" s="40">
        <v>0.017421587415607637</v>
      </c>
      <c r="F37" s="40">
        <v>0.08358950844577338</v>
      </c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0.140625" style="0" customWidth="1"/>
    <col min="2" max="4" width="10.7109375" style="0" customWidth="1"/>
    <col min="5" max="5" width="9.140625" style="0" bestFit="1" customWidth="1"/>
    <col min="6" max="6" width="10.140625" style="0" customWidth="1"/>
  </cols>
  <sheetData>
    <row r="1" spans="1:2" ht="15.75">
      <c r="A1" s="26" t="s">
        <v>197</v>
      </c>
      <c r="B1" s="26"/>
    </row>
    <row r="2" spans="1:6" ht="15.75" thickBot="1">
      <c r="A2" s="27" t="s">
        <v>244</v>
      </c>
      <c r="B2" s="30">
        <v>43190</v>
      </c>
      <c r="C2" s="30">
        <v>43100</v>
      </c>
      <c r="D2" s="30">
        <v>42825</v>
      </c>
      <c r="E2" s="31" t="s">
        <v>233</v>
      </c>
      <c r="F2" s="31" t="s">
        <v>2</v>
      </c>
    </row>
    <row r="3" spans="1:6" ht="15">
      <c r="A3" s="34" t="s">
        <v>64</v>
      </c>
      <c r="B3" s="38">
        <v>44031.5680719837</v>
      </c>
      <c r="C3" s="38">
        <v>45503.2331467102</v>
      </c>
      <c r="D3" s="38">
        <v>45339.761000000006</v>
      </c>
      <c r="E3" s="40">
        <v>-0.03234198919407774</v>
      </c>
      <c r="F3" s="40">
        <v>-0.028853105952991443</v>
      </c>
    </row>
    <row r="4" spans="1:6" ht="15">
      <c r="A4" s="51" t="s">
        <v>47</v>
      </c>
      <c r="B4" s="52">
        <v>43901.567832983696</v>
      </c>
      <c r="C4" s="52">
        <v>45373.2329077102</v>
      </c>
      <c r="D4" s="52">
        <v>44535.761000000006</v>
      </c>
      <c r="E4" s="53">
        <v>-0.032434653217677675</v>
      </c>
      <c r="F4" s="53">
        <v>-0.014240088252142144</v>
      </c>
    </row>
    <row r="5" spans="1:6" ht="15">
      <c r="A5" s="7" t="s">
        <v>48</v>
      </c>
      <c r="B5" s="17">
        <v>2626.077068</v>
      </c>
      <c r="C5" s="17">
        <v>2637.6935789999998</v>
      </c>
      <c r="D5" s="17">
        <v>2142.574</v>
      </c>
      <c r="E5" s="47">
        <v>-0.004404041126112822</v>
      </c>
      <c r="F5" s="47">
        <v>0.2256645828802179</v>
      </c>
    </row>
    <row r="6" spans="1:6" ht="15">
      <c r="A6" s="7" t="s">
        <v>49</v>
      </c>
      <c r="B6" s="17">
        <v>41275.4907649837</v>
      </c>
      <c r="C6" s="17">
        <v>42735.5393287102</v>
      </c>
      <c r="D6" s="17">
        <v>42393.187000000005</v>
      </c>
      <c r="E6" s="47">
        <v>-0.03416473938695854</v>
      </c>
      <c r="F6" s="47">
        <v>-0.026364996691952136</v>
      </c>
    </row>
    <row r="7" spans="1:6" ht="15">
      <c r="A7" s="4" t="s">
        <v>50</v>
      </c>
      <c r="B7" s="16">
        <v>25369.7341479837</v>
      </c>
      <c r="C7" s="16">
        <v>25356.3061677102</v>
      </c>
      <c r="D7" s="16">
        <v>23188.202</v>
      </c>
      <c r="E7" s="33">
        <v>0.0005295716254838317</v>
      </c>
      <c r="F7" s="33">
        <v>0.09407940072213017</v>
      </c>
    </row>
    <row r="8" spans="1:6" ht="15">
      <c r="A8" s="4" t="s">
        <v>51</v>
      </c>
      <c r="B8" s="16">
        <v>13528.949197</v>
      </c>
      <c r="C8" s="16">
        <v>14222.400437</v>
      </c>
      <c r="D8" s="16">
        <v>17056.955</v>
      </c>
      <c r="E8" s="33">
        <v>-0.04875767934335235</v>
      </c>
      <c r="F8" s="33">
        <v>-0.20683678904001337</v>
      </c>
    </row>
    <row r="9" spans="1:6" ht="15">
      <c r="A9" s="6" t="s">
        <v>207</v>
      </c>
      <c r="B9" s="49">
        <v>4857.6983615839345</v>
      </c>
      <c r="C9" s="49">
        <v>5092.6983615839345</v>
      </c>
      <c r="D9" s="49">
        <v>6169.928849643935</v>
      </c>
      <c r="E9" s="50">
        <v>-0.0461444961619345</v>
      </c>
      <c r="F9" s="50">
        <v>-0.2126816240572578</v>
      </c>
    </row>
    <row r="10" spans="1:6" ht="15">
      <c r="A10" s="4" t="s">
        <v>52</v>
      </c>
      <c r="B10" s="16">
        <v>2376.80742</v>
      </c>
      <c r="C10" s="16">
        <v>3156.832724</v>
      </c>
      <c r="D10" s="16">
        <v>2148.03</v>
      </c>
      <c r="E10" s="33">
        <v>-0.2470911106786917</v>
      </c>
      <c r="F10" s="33">
        <v>0.10650569126129518</v>
      </c>
    </row>
    <row r="11" spans="1:6" ht="15">
      <c r="A11" s="51" t="s">
        <v>53</v>
      </c>
      <c r="B11" s="52">
        <v>130.000239</v>
      </c>
      <c r="C11" s="52">
        <v>130.000239</v>
      </c>
      <c r="D11" s="52">
        <v>804</v>
      </c>
      <c r="E11" s="53">
        <v>0</v>
      </c>
      <c r="F11" s="53">
        <v>-0.8383081604477612</v>
      </c>
    </row>
    <row r="12" spans="1:6" ht="15">
      <c r="A12" s="5" t="s">
        <v>65</v>
      </c>
      <c r="B12" s="16">
        <v>0</v>
      </c>
      <c r="C12" s="16">
        <v>0</v>
      </c>
      <c r="D12" s="16">
        <v>0</v>
      </c>
      <c r="E12" s="48" t="s">
        <v>307</v>
      </c>
      <c r="F12" s="48" t="s">
        <v>307</v>
      </c>
    </row>
    <row r="13" spans="1:6" ht="15">
      <c r="A13" s="5" t="s">
        <v>257</v>
      </c>
      <c r="B13" s="16">
        <v>130.000239</v>
      </c>
      <c r="C13" s="16">
        <v>130.000239</v>
      </c>
      <c r="D13" s="16">
        <v>200</v>
      </c>
      <c r="E13" s="33">
        <v>0</v>
      </c>
      <c r="F13" s="33">
        <v>-0.349998805</v>
      </c>
    </row>
    <row r="14" spans="1:6" ht="15">
      <c r="A14" s="5" t="s">
        <v>54</v>
      </c>
      <c r="B14" s="16">
        <v>0</v>
      </c>
      <c r="C14" s="16">
        <v>0</v>
      </c>
      <c r="D14" s="16">
        <v>0</v>
      </c>
      <c r="E14" s="48" t="s">
        <v>307</v>
      </c>
      <c r="F14" s="48" t="s">
        <v>307</v>
      </c>
    </row>
    <row r="15" spans="1:6" ht="15">
      <c r="A15" s="5" t="s">
        <v>55</v>
      </c>
      <c r="B15" s="16">
        <v>0</v>
      </c>
      <c r="C15" s="16">
        <v>0</v>
      </c>
      <c r="D15" s="16">
        <v>604</v>
      </c>
      <c r="E15" s="48" t="s">
        <v>307</v>
      </c>
      <c r="F15" s="33">
        <v>-1</v>
      </c>
    </row>
    <row r="16" spans="1:6" ht="15">
      <c r="A16" s="34" t="s">
        <v>56</v>
      </c>
      <c r="B16" s="38">
        <v>12919.89993786</v>
      </c>
      <c r="C16" s="38">
        <v>12698.668966399999</v>
      </c>
      <c r="D16" s="38">
        <v>11923.242</v>
      </c>
      <c r="E16" s="40">
        <v>0.017421587415607637</v>
      </c>
      <c r="F16" s="40">
        <v>0.08358950844577338</v>
      </c>
    </row>
    <row r="17" spans="1:6" ht="15">
      <c r="A17" s="25" t="s">
        <v>62</v>
      </c>
      <c r="B17" s="141">
        <v>6162.4101288693</v>
      </c>
      <c r="C17" s="141">
        <v>6067.112342099999</v>
      </c>
      <c r="D17" s="141">
        <v>5716</v>
      </c>
      <c r="E17" s="33">
        <v>0.015707272487444243</v>
      </c>
      <c r="F17" s="33">
        <v>0.07809834304921275</v>
      </c>
    </row>
    <row r="18" spans="1:6" ht="15">
      <c r="A18" s="25" t="s">
        <v>57</v>
      </c>
      <c r="B18" s="124">
        <v>2237.0766747695006</v>
      </c>
      <c r="C18" s="124">
        <v>2273.65008426</v>
      </c>
      <c r="D18" s="141">
        <v>2241.26202315</v>
      </c>
      <c r="E18" s="33">
        <v>-0.016085768757333953</v>
      </c>
      <c r="F18" s="33">
        <v>-0.0018674069953753248</v>
      </c>
    </row>
    <row r="19" spans="1:6" ht="15">
      <c r="A19" s="25" t="s">
        <v>63</v>
      </c>
      <c r="B19" s="124">
        <v>3518.020953319001</v>
      </c>
      <c r="C19" s="124">
        <v>3429.34007311</v>
      </c>
      <c r="D19" s="141">
        <v>3086.072</v>
      </c>
      <c r="E19" s="33">
        <v>0.025859459347400894</v>
      </c>
      <c r="F19" s="33">
        <v>0.13996723126323715</v>
      </c>
    </row>
    <row r="20" spans="1:6" ht="15">
      <c r="A20" s="25" t="s">
        <v>58</v>
      </c>
      <c r="B20" s="124">
        <v>1002.3921809021986</v>
      </c>
      <c r="C20" s="124">
        <v>928.5664669299995</v>
      </c>
      <c r="D20" s="124">
        <v>879.9079768500001</v>
      </c>
      <c r="E20" s="33">
        <v>0.07950503986675245</v>
      </c>
      <c r="F20" s="33">
        <v>0.13920115202351285</v>
      </c>
    </row>
    <row r="21" spans="1:6" ht="15">
      <c r="A21" s="34" t="s">
        <v>59</v>
      </c>
      <c r="B21" s="38">
        <v>56951.468009843695</v>
      </c>
      <c r="C21" s="38">
        <v>58201.9021131102</v>
      </c>
      <c r="D21" s="38">
        <v>57263.003000000004</v>
      </c>
      <c r="E21" s="40">
        <v>-0.021484419887796733</v>
      </c>
      <c r="F21" s="40">
        <v>-0.005440423551595949</v>
      </c>
    </row>
    <row r="22" spans="1:6" ht="15">
      <c r="A22" s="54" t="s">
        <v>60</v>
      </c>
      <c r="B22" s="52">
        <v>50092.72280722946</v>
      </c>
      <c r="C22" s="52">
        <v>50416.63492942596</v>
      </c>
      <c r="D22" s="52">
        <v>48783.95115007567</v>
      </c>
      <c r="E22" s="53">
        <v>-0.006424707294525326</v>
      </c>
      <c r="F22" s="53">
        <v>0.026827914227930662</v>
      </c>
    </row>
    <row r="23" spans="1:6" ht="15">
      <c r="A23" s="4" t="s">
        <v>288</v>
      </c>
      <c r="B23" s="16">
        <v>37172.82286936946</v>
      </c>
      <c r="C23" s="16">
        <v>37717.96596302596</v>
      </c>
      <c r="D23" s="16">
        <v>36860.70915007567</v>
      </c>
      <c r="E23" s="33">
        <v>-0.014453141354199539</v>
      </c>
      <c r="F23" s="33">
        <v>0.00846738238331339</v>
      </c>
    </row>
    <row r="24" spans="1:6" ht="15">
      <c r="A24" s="149" t="s">
        <v>48</v>
      </c>
      <c r="B24" s="16">
        <v>2626.077068</v>
      </c>
      <c r="C24" s="16">
        <v>2637.6935789999998</v>
      </c>
      <c r="D24" s="16">
        <v>2142.574</v>
      </c>
      <c r="E24" s="33">
        <v>-0.004404041126112822</v>
      </c>
      <c r="F24" s="33">
        <v>0.2256645828802179</v>
      </c>
    </row>
    <row r="25" spans="1:6" ht="15">
      <c r="A25" s="149" t="s">
        <v>229</v>
      </c>
      <c r="B25" s="16">
        <v>25369.7341479837</v>
      </c>
      <c r="C25" s="16">
        <v>25356.3061677102</v>
      </c>
      <c r="D25" s="16">
        <v>23188.202</v>
      </c>
      <c r="E25" s="33">
        <v>0.0005295716254838317</v>
      </c>
      <c r="F25" s="33">
        <v>0.09407940072213017</v>
      </c>
    </row>
    <row r="26" spans="1:6" ht="15">
      <c r="A26" s="149" t="s">
        <v>228</v>
      </c>
      <c r="B26" s="16">
        <v>8671.250835416065</v>
      </c>
      <c r="C26" s="16">
        <v>9129.702075416066</v>
      </c>
      <c r="D26" s="16">
        <v>10887.026150356067</v>
      </c>
      <c r="E26" s="33">
        <v>-0.050215356011943844</v>
      </c>
      <c r="F26" s="33">
        <v>-0.20352438621335847</v>
      </c>
    </row>
    <row r="27" spans="1:6" ht="15">
      <c r="A27" s="149" t="s">
        <v>222</v>
      </c>
      <c r="B27" s="16">
        <v>505.7608179696963</v>
      </c>
      <c r="C27" s="16">
        <v>594.2641408996969</v>
      </c>
      <c r="D27" s="16">
        <v>642.9069997196038</v>
      </c>
      <c r="E27" s="33">
        <v>-0.14892926703605142</v>
      </c>
      <c r="F27" s="33">
        <v>-0.21332196073416873</v>
      </c>
    </row>
    <row r="28" spans="1:6" ht="15">
      <c r="A28" s="4" t="s">
        <v>289</v>
      </c>
      <c r="B28" s="16">
        <v>12919.89993786</v>
      </c>
      <c r="C28" s="16">
        <v>12698.668966399999</v>
      </c>
      <c r="D28" s="16">
        <v>11923.242</v>
      </c>
      <c r="E28" s="33">
        <v>0.017421587415607637</v>
      </c>
      <c r="F28" s="33">
        <v>0.08358950844577338</v>
      </c>
    </row>
    <row r="29" spans="1:6" ht="15">
      <c r="A29" s="54" t="s">
        <v>61</v>
      </c>
      <c r="B29" s="52">
        <v>6858.745202614233</v>
      </c>
      <c r="C29" s="52">
        <v>7785.267183684233</v>
      </c>
      <c r="D29" s="52">
        <v>8479.051849924335</v>
      </c>
      <c r="E29" s="53">
        <v>-0.11900965749919719</v>
      </c>
      <c r="F29" s="53">
        <v>-0.19109526347861192</v>
      </c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3"/>
  <sheetViews>
    <sheetView showGridLines="0" zoomScalePageLayoutView="0" workbookViewId="0" topLeftCell="A1">
      <selection activeCell="C38" sqref="C38"/>
    </sheetView>
  </sheetViews>
  <sheetFormatPr defaultColWidth="11.421875" defaultRowHeight="15"/>
  <cols>
    <col min="1" max="1" width="43.00390625" style="0" customWidth="1"/>
    <col min="5" max="5" width="0" style="0" hidden="1" customWidth="1"/>
    <col min="6" max="6" width="9.57421875" style="0" bestFit="1" customWidth="1"/>
    <col min="7" max="7" width="9.140625" style="0" bestFit="1" customWidth="1"/>
    <col min="8" max="8" width="10.140625" style="0" hidden="1" customWidth="1"/>
  </cols>
  <sheetData>
    <row r="1" spans="1:8" ht="15.75">
      <c r="A1" s="26" t="s">
        <v>198</v>
      </c>
      <c r="H1" s="134"/>
    </row>
    <row r="2" spans="1:11" ht="15.75" thickBot="1">
      <c r="A2" s="27" t="s">
        <v>244</v>
      </c>
      <c r="B2" s="30">
        <v>43100</v>
      </c>
      <c r="C2" s="30">
        <v>43008</v>
      </c>
      <c r="D2" s="30">
        <v>42735</v>
      </c>
      <c r="E2" s="30">
        <v>42735</v>
      </c>
      <c r="F2" s="31" t="s">
        <v>1</v>
      </c>
      <c r="G2" s="31" t="s">
        <v>233</v>
      </c>
      <c r="H2" s="31" t="s">
        <v>2</v>
      </c>
      <c r="K2" t="s">
        <v>214</v>
      </c>
    </row>
    <row r="3" spans="1:12" ht="15.75" thickBot="1">
      <c r="A3" s="55" t="s">
        <v>66</v>
      </c>
      <c r="B3" s="52">
        <v>1521.984457</v>
      </c>
      <c r="C3" s="52">
        <v>1515.11</v>
      </c>
      <c r="D3" s="52">
        <v>2150.034</v>
      </c>
      <c r="E3" s="52">
        <v>2150.034</v>
      </c>
      <c r="F3" s="53">
        <f aca="true" t="shared" si="0" ref="F3:F13">_xlfn.IFERROR((B3-C3)/C3,"n.a.")</f>
        <v>0.004537265941086866</v>
      </c>
      <c r="G3" s="53">
        <f>(B3-D3)/D3</f>
        <v>-0.2921114470747905</v>
      </c>
      <c r="H3" s="53">
        <f aca="true" t="shared" si="1" ref="H3:H13">_xlfn.IFERROR((B3-E3)/E3,"n.a.")</f>
        <v>-0.2921114470747905</v>
      </c>
      <c r="J3" t="s">
        <v>215</v>
      </c>
      <c r="K3" s="33">
        <f>B10/K9</f>
        <v>0.561256663020606</v>
      </c>
      <c r="L3" s="33"/>
    </row>
    <row r="4" spans="1:11" ht="15">
      <c r="A4" s="56" t="s">
        <v>67</v>
      </c>
      <c r="B4" s="58">
        <f>B5+B9</f>
        <v>24388.4787</v>
      </c>
      <c r="C4" s="58">
        <f>C5+C9</f>
        <v>24647.270999999997</v>
      </c>
      <c r="D4" s="58">
        <v>24901.588405682196</v>
      </c>
      <c r="E4" s="58">
        <v>24901.588405682196</v>
      </c>
      <c r="F4" s="60">
        <f t="shared" si="0"/>
        <v>-0.010499835864181368</v>
      </c>
      <c r="G4" s="60">
        <f aca="true" t="shared" si="2" ref="G4:G13">(B4-D4)/D4</f>
        <v>-0.020605501035633206</v>
      </c>
      <c r="H4" s="60">
        <f t="shared" si="1"/>
        <v>-0.020605501035633206</v>
      </c>
      <c r="J4" t="s">
        <v>216</v>
      </c>
      <c r="K4" s="33">
        <f>B11/K9</f>
        <v>0.08270469834580726</v>
      </c>
    </row>
    <row r="5" spans="1:11" ht="15">
      <c r="A5" s="1" t="s">
        <v>68</v>
      </c>
      <c r="B5" s="17">
        <f>B6+B7+B8</f>
        <v>6146.043</v>
      </c>
      <c r="C5" s="17">
        <v>6175.636999999999</v>
      </c>
      <c r="D5" s="17">
        <v>5765.166031102042</v>
      </c>
      <c r="E5" s="17">
        <v>5765.166031102042</v>
      </c>
      <c r="F5" s="47">
        <f t="shared" si="0"/>
        <v>-0.004792056268851156</v>
      </c>
      <c r="G5" s="47">
        <f t="shared" si="2"/>
        <v>0.06606522116504435</v>
      </c>
      <c r="H5" s="47">
        <f t="shared" si="1"/>
        <v>0.06606522116504435</v>
      </c>
      <c r="J5" t="s">
        <v>211</v>
      </c>
      <c r="K5" s="33">
        <f>B7/K9</f>
        <v>0.12424115563538123</v>
      </c>
    </row>
    <row r="6" spans="1:11" ht="15">
      <c r="A6" t="s">
        <v>69</v>
      </c>
      <c r="B6" s="16">
        <v>572.13</v>
      </c>
      <c r="C6" s="16">
        <v>620.433</v>
      </c>
      <c r="D6" s="16">
        <v>672.2140880699999</v>
      </c>
      <c r="E6" s="124">
        <v>672.2140880699999</v>
      </c>
      <c r="F6" s="33">
        <f t="shared" si="0"/>
        <v>-0.07785369250184951</v>
      </c>
      <c r="G6" s="33">
        <f t="shared" si="2"/>
        <v>-0.1488872218631303</v>
      </c>
      <c r="H6" s="33">
        <f t="shared" si="1"/>
        <v>-0.1488872218631303</v>
      </c>
      <c r="J6" t="s">
        <v>212</v>
      </c>
      <c r="K6" s="33">
        <f>B6/K9</f>
        <v>0.020196295041816484</v>
      </c>
    </row>
    <row r="7" spans="1:11" ht="15">
      <c r="A7" t="s">
        <v>156</v>
      </c>
      <c r="B7" s="16">
        <v>3519.5609999999997</v>
      </c>
      <c r="C7" s="16">
        <v>3441.8709999999996</v>
      </c>
      <c r="D7" s="16">
        <v>3457.253327343643</v>
      </c>
      <c r="E7" s="124">
        <v>3457.253327343643</v>
      </c>
      <c r="F7" s="33">
        <f t="shared" si="0"/>
        <v>0.022572025505894922</v>
      </c>
      <c r="G7" s="33">
        <f t="shared" si="2"/>
        <v>0.018022304632281733</v>
      </c>
      <c r="H7" s="33">
        <f t="shared" si="1"/>
        <v>0.018022304632281733</v>
      </c>
      <c r="J7" t="s">
        <v>217</v>
      </c>
      <c r="K7" s="33">
        <f>B8/K9</f>
        <v>0.07251900636524179</v>
      </c>
    </row>
    <row r="8" spans="1:11" ht="15">
      <c r="A8" t="s">
        <v>70</v>
      </c>
      <c r="B8" s="16">
        <v>2054.3520000000003</v>
      </c>
      <c r="C8" s="16">
        <v>2113.3329999999996</v>
      </c>
      <c r="D8" s="16">
        <v>1635.6986156884</v>
      </c>
      <c r="E8" s="124">
        <v>1635.6986156884</v>
      </c>
      <c r="F8" s="33">
        <f t="shared" si="0"/>
        <v>-0.027908994938326957</v>
      </c>
      <c r="G8" s="33">
        <f t="shared" si="2"/>
        <v>0.25594775241367185</v>
      </c>
      <c r="H8" s="33">
        <f t="shared" si="1"/>
        <v>0.25594775241367185</v>
      </c>
      <c r="J8" t="s">
        <v>213</v>
      </c>
      <c r="K8" s="33">
        <f>(B3+B12)/K9</f>
        <v>0.13908218159114732</v>
      </c>
    </row>
    <row r="9" spans="1:12" ht="15">
      <c r="A9" s="1" t="s">
        <v>71</v>
      </c>
      <c r="B9" s="17">
        <f>B10+B11</f>
        <v>18242.435699999998</v>
      </c>
      <c r="C9" s="17">
        <v>18471.634</v>
      </c>
      <c r="D9" s="17">
        <v>19136.422374580154</v>
      </c>
      <c r="E9" s="17">
        <v>19136.422374580154</v>
      </c>
      <c r="F9" s="47">
        <f t="shared" si="0"/>
        <v>-0.01240812263820299</v>
      </c>
      <c r="G9" s="47">
        <f t="shared" si="2"/>
        <v>-0.04671649993301161</v>
      </c>
      <c r="H9" s="47">
        <f t="shared" si="1"/>
        <v>-0.04671649993301161</v>
      </c>
      <c r="K9" s="16">
        <f>B13</f>
        <v>28328.463157</v>
      </c>
      <c r="L9" s="16"/>
    </row>
    <row r="10" spans="1:8" ht="15">
      <c r="A10" s="22" t="s">
        <v>192</v>
      </c>
      <c r="B10" s="16">
        <v>15899.5387</v>
      </c>
      <c r="C10" s="16">
        <v>16144.168</v>
      </c>
      <c r="D10" s="16">
        <v>16744.968884330086</v>
      </c>
      <c r="E10" s="124">
        <v>16744.968884330086</v>
      </c>
      <c r="F10" s="33">
        <f t="shared" si="0"/>
        <v>-0.015152796972875934</v>
      </c>
      <c r="G10" s="33">
        <f t="shared" si="2"/>
        <v>-0.05048860885738877</v>
      </c>
      <c r="H10" s="33">
        <f t="shared" si="1"/>
        <v>-0.05048860885738877</v>
      </c>
    </row>
    <row r="11" spans="1:8" ht="15">
      <c r="A11" t="s">
        <v>72</v>
      </c>
      <c r="B11" s="16">
        <v>2342.897</v>
      </c>
      <c r="C11" s="16">
        <v>2327.466</v>
      </c>
      <c r="D11" s="16">
        <v>2391.453490250068</v>
      </c>
      <c r="E11" s="124">
        <v>2391.453490250068</v>
      </c>
      <c r="F11" s="33">
        <f t="shared" si="0"/>
        <v>0.006629957215271906</v>
      </c>
      <c r="G11" s="33">
        <f t="shared" si="2"/>
        <v>-0.02030417503331449</v>
      </c>
      <c r="H11" s="33">
        <f t="shared" si="1"/>
        <v>-0.02030417503331449</v>
      </c>
    </row>
    <row r="12" spans="1:8" ht="15.75" thickBot="1">
      <c r="A12" s="57" t="s">
        <v>191</v>
      </c>
      <c r="B12" s="59">
        <v>2418</v>
      </c>
      <c r="C12" s="59">
        <v>2401.3198654109997</v>
      </c>
      <c r="D12" s="59">
        <v>2462.61121603</v>
      </c>
      <c r="E12" s="59">
        <v>2462.61121603</v>
      </c>
      <c r="F12" s="61">
        <f t="shared" si="0"/>
        <v>0.006946236038465212</v>
      </c>
      <c r="G12" s="61">
        <f t="shared" si="2"/>
        <v>-0.018115411697798612</v>
      </c>
      <c r="H12" s="61">
        <f t="shared" si="1"/>
        <v>-0.018115411697798612</v>
      </c>
    </row>
    <row r="13" spans="1:8" ht="15">
      <c r="A13" s="34" t="s">
        <v>73</v>
      </c>
      <c r="B13" s="38">
        <f>B3+B4+B12</f>
        <v>28328.463157</v>
      </c>
      <c r="C13" s="38">
        <v>28564.513865411</v>
      </c>
      <c r="D13" s="38">
        <v>29514.401474739996</v>
      </c>
      <c r="E13" s="38">
        <v>29514.401474739996</v>
      </c>
      <c r="F13" s="40">
        <f t="shared" si="0"/>
        <v>-0.008263774749439682</v>
      </c>
      <c r="G13" s="40">
        <f t="shared" si="2"/>
        <v>-0.040181682788146225</v>
      </c>
      <c r="H13" s="40">
        <f t="shared" si="1"/>
        <v>-0.040181682788146225</v>
      </c>
    </row>
    <row r="15" spans="2:5" ht="15">
      <c r="B15" s="16">
        <f>B3+B4+B12</f>
        <v>28328.463157</v>
      </c>
      <c r="C15" s="16">
        <f>C3+C4+C12</f>
        <v>28563.700865410996</v>
      </c>
      <c r="D15" s="16">
        <f>D3+D4+D12</f>
        <v>29514.233621712196</v>
      </c>
      <c r="E15" s="16">
        <f>E3+E4+E12</f>
        <v>29514.233621712196</v>
      </c>
    </row>
    <row r="16" spans="2:5" ht="15">
      <c r="B16" s="16">
        <f>B13-B15</f>
        <v>0</v>
      </c>
      <c r="C16" s="16">
        <f>C13-C15</f>
        <v>0.8130000000055588</v>
      </c>
      <c r="D16" s="16">
        <f>D13-D15</f>
        <v>0.1678530278004473</v>
      </c>
      <c r="E16" s="16">
        <f>E13-E15</f>
        <v>0.1678530278004473</v>
      </c>
    </row>
    <row r="17" ht="15">
      <c r="B17" s="16"/>
    </row>
    <row r="29" spans="12:14" ht="15">
      <c r="L29" s="93"/>
      <c r="M29" s="93"/>
      <c r="N29" s="93"/>
    </row>
    <row r="30" spans="12:14" ht="15">
      <c r="L30" s="93"/>
      <c r="M30" s="93"/>
      <c r="N30" s="93"/>
    </row>
    <row r="31" spans="12:14" ht="15">
      <c r="L31" s="93"/>
      <c r="M31" s="93"/>
      <c r="N31" s="93"/>
    </row>
    <row r="32" spans="12:14" ht="15">
      <c r="L32" s="93"/>
      <c r="M32" s="93"/>
      <c r="N32" s="93"/>
    </row>
    <row r="33" spans="12:14" ht="15">
      <c r="L33" s="93"/>
      <c r="M33" s="93"/>
      <c r="N33" s="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3.00390625" style="0" customWidth="1"/>
    <col min="2" max="4" width="10.7109375" style="0" bestFit="1" customWidth="1"/>
    <col min="5" max="5" width="9.140625" style="0" bestFit="1" customWidth="1"/>
    <col min="6" max="6" width="10.140625" style="0" customWidth="1"/>
  </cols>
  <sheetData>
    <row r="1" spans="1:2" ht="15.75">
      <c r="A1" s="26" t="s">
        <v>198</v>
      </c>
      <c r="B1" s="26"/>
    </row>
    <row r="2" spans="1:6" ht="15.75" thickBot="1">
      <c r="A2" s="27" t="s">
        <v>244</v>
      </c>
      <c r="B2" s="30">
        <v>43190</v>
      </c>
      <c r="C2" s="30">
        <v>43100</v>
      </c>
      <c r="D2" s="30">
        <v>42825</v>
      </c>
      <c r="E2" s="31" t="s">
        <v>233</v>
      </c>
      <c r="F2" s="31" t="s">
        <v>2</v>
      </c>
    </row>
    <row r="3" spans="1:6" ht="15.75" thickBot="1">
      <c r="A3" s="55" t="s">
        <v>66</v>
      </c>
      <c r="B3" s="52">
        <v>1632.1656799999998</v>
      </c>
      <c r="C3" s="52">
        <v>1521.984457</v>
      </c>
      <c r="D3" s="52">
        <v>2251.654</v>
      </c>
      <c r="E3" s="53">
        <v>0.07239313285575807</v>
      </c>
      <c r="F3" s="53">
        <v>-0.2751258941204999</v>
      </c>
    </row>
    <row r="4" spans="1:6" ht="15">
      <c r="A4" s="56" t="s">
        <v>67</v>
      </c>
      <c r="B4" s="58">
        <v>24403.038999999997</v>
      </c>
      <c r="C4" s="58">
        <v>24388.4787</v>
      </c>
      <c r="D4" s="58">
        <v>24962.532</v>
      </c>
      <c r="E4" s="60">
        <v>0.000597015507982356</v>
      </c>
      <c r="F4" s="60">
        <v>-0.022413311277878472</v>
      </c>
    </row>
    <row r="5" spans="1:6" ht="15">
      <c r="A5" s="1" t="s">
        <v>68</v>
      </c>
      <c r="B5" s="17">
        <v>6332.74</v>
      </c>
      <c r="C5" s="17">
        <v>6146.043</v>
      </c>
      <c r="D5" s="17">
        <v>6039.491</v>
      </c>
      <c r="E5" s="47">
        <v>0.030376780637558203</v>
      </c>
      <c r="F5" s="47">
        <v>0.04855525076533764</v>
      </c>
    </row>
    <row r="6" spans="1:6" ht="15">
      <c r="A6" t="s">
        <v>69</v>
      </c>
      <c r="B6" s="16">
        <v>516.911</v>
      </c>
      <c r="C6" s="16">
        <v>572.13</v>
      </c>
      <c r="D6" s="16">
        <v>602.1980000000001</v>
      </c>
      <c r="E6" s="33">
        <v>-0.09651477810987022</v>
      </c>
      <c r="F6" s="33">
        <v>-0.14162617610819056</v>
      </c>
    </row>
    <row r="7" spans="1:6" ht="15">
      <c r="A7" t="s">
        <v>156</v>
      </c>
      <c r="B7" s="16">
        <v>3623.028</v>
      </c>
      <c r="C7" s="16">
        <v>3519.5609999999997</v>
      </c>
      <c r="D7" s="16">
        <v>3416</v>
      </c>
      <c r="E7" s="33">
        <v>0.029397700451846157</v>
      </c>
      <c r="F7" s="33">
        <v>0.060605386416861765</v>
      </c>
    </row>
    <row r="8" spans="1:6" ht="15">
      <c r="A8" t="s">
        <v>70</v>
      </c>
      <c r="B8" s="16">
        <v>2192.8010000000004</v>
      </c>
      <c r="C8" s="16">
        <v>2054.3520000000003</v>
      </c>
      <c r="D8" s="16">
        <v>2021.293</v>
      </c>
      <c r="E8" s="33">
        <v>0.06739302709564868</v>
      </c>
      <c r="F8" s="33">
        <v>0.08485063768587756</v>
      </c>
    </row>
    <row r="9" spans="1:6" ht="15">
      <c r="A9" s="1" t="s">
        <v>71</v>
      </c>
      <c r="B9" s="17">
        <v>18070.299</v>
      </c>
      <c r="C9" s="17">
        <v>18242.435699999998</v>
      </c>
      <c r="D9" s="17">
        <v>18923.041</v>
      </c>
      <c r="E9" s="47">
        <v>-0.00943605902363132</v>
      </c>
      <c r="F9" s="47">
        <v>-0.04506368717374771</v>
      </c>
    </row>
    <row r="10" spans="1:6" ht="15">
      <c r="A10" s="22" t="s">
        <v>192</v>
      </c>
      <c r="B10" s="16">
        <v>15743.552000000001</v>
      </c>
      <c r="C10" s="16">
        <v>15899.5387</v>
      </c>
      <c r="D10" s="16">
        <v>16564.967</v>
      </c>
      <c r="E10" s="33">
        <v>-0.009810768912433772</v>
      </c>
      <c r="F10" s="33">
        <v>-0.049587481822330165</v>
      </c>
    </row>
    <row r="11" spans="1:6" ht="15">
      <c r="A11" t="s">
        <v>269</v>
      </c>
      <c r="B11" s="16">
        <v>2326.7469999999994</v>
      </c>
      <c r="C11" s="16">
        <v>2342.897</v>
      </c>
      <c r="D11" s="16">
        <v>2358.0739999999996</v>
      </c>
      <c r="E11" s="33">
        <v>-0.006893175414881895</v>
      </c>
      <c r="F11" s="33">
        <v>-0.013284994448859633</v>
      </c>
    </row>
    <row r="12" spans="1:6" ht="15.75" thickBot="1">
      <c r="A12" s="34" t="s">
        <v>290</v>
      </c>
      <c r="B12" s="38">
        <v>26035.204679999995</v>
      </c>
      <c r="C12" s="38">
        <v>25910.463157</v>
      </c>
      <c r="D12" s="38">
        <v>27214.185999999998</v>
      </c>
      <c r="E12" s="40">
        <v>0.004814330112285031</v>
      </c>
      <c r="F12" s="40">
        <v>-0.04332230697622198</v>
      </c>
    </row>
    <row r="13" spans="1:6" ht="15.75" thickBot="1">
      <c r="A13" s="56" t="s">
        <v>191</v>
      </c>
      <c r="B13" s="58">
        <v>2165.865</v>
      </c>
      <c r="C13" s="58">
        <v>2418</v>
      </c>
      <c r="D13" s="58">
        <v>2033.648</v>
      </c>
      <c r="E13" s="60">
        <v>-0.10427419354838718</v>
      </c>
      <c r="F13" s="60">
        <v>0.06501469280819487</v>
      </c>
    </row>
    <row r="14" spans="1:6" ht="15.75" thickBot="1">
      <c r="A14" s="150" t="s">
        <v>73</v>
      </c>
      <c r="B14" s="151">
        <v>28201.069679999993</v>
      </c>
      <c r="C14" s="151">
        <v>28328.463157</v>
      </c>
      <c r="D14" s="151">
        <v>29247.834</v>
      </c>
      <c r="E14" s="152">
        <v>-0.00449701334992915</v>
      </c>
      <c r="F14" s="152">
        <v>-0.035789464614713204</v>
      </c>
    </row>
    <row r="15" spans="2:3" ht="15">
      <c r="B15" s="16"/>
      <c r="C15" s="16"/>
    </row>
    <row r="16" spans="2:4" ht="15">
      <c r="B16" s="16"/>
      <c r="C16" s="16"/>
      <c r="D16" s="16"/>
    </row>
    <row r="17" spans="2:4" ht="15">
      <c r="B17" s="16"/>
      <c r="C17" s="16"/>
      <c r="D17" s="16"/>
    </row>
    <row r="18" ht="15">
      <c r="C18" s="16"/>
    </row>
    <row r="19" spans="2:3" ht="15">
      <c r="B19" s="16"/>
      <c r="C19" s="16"/>
    </row>
    <row r="20" spans="2:4" ht="15">
      <c r="B20" s="16"/>
      <c r="C20" s="16"/>
      <c r="D20" s="16"/>
    </row>
    <row r="21" ht="15">
      <c r="C21" s="16"/>
    </row>
    <row r="23" ht="15">
      <c r="B23" s="16"/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3"/>
  <sheetViews>
    <sheetView showGridLines="0" zoomScalePageLayoutView="0" workbookViewId="0" topLeftCell="A7">
      <selection activeCell="A20" sqref="A20"/>
    </sheetView>
  </sheetViews>
  <sheetFormatPr defaultColWidth="11.421875" defaultRowHeight="15"/>
  <cols>
    <col min="1" max="1" width="43.28125" style="0" customWidth="1"/>
    <col min="2" max="2" width="10.7109375" style="0" bestFit="1" customWidth="1"/>
    <col min="5" max="5" width="11.421875" style="0" hidden="1" customWidth="1"/>
    <col min="7" max="7" width="9.8515625" style="0" customWidth="1"/>
    <col min="8" max="8" width="11.421875" style="0" hidden="1" customWidth="1"/>
  </cols>
  <sheetData>
    <row r="1" spans="1:8" ht="15.75">
      <c r="A1" s="26" t="s">
        <v>199</v>
      </c>
      <c r="E1" s="134"/>
      <c r="H1" s="134"/>
    </row>
    <row r="2" spans="1:8" ht="15.75" thickBot="1">
      <c r="A2" s="27" t="s">
        <v>0</v>
      </c>
      <c r="B2" s="30">
        <v>43100</v>
      </c>
      <c r="C2" s="30">
        <v>43008</v>
      </c>
      <c r="D2" s="30">
        <v>42735</v>
      </c>
      <c r="E2" s="30">
        <v>42643</v>
      </c>
      <c r="F2" s="31" t="s">
        <v>236</v>
      </c>
      <c r="G2" s="31" t="s">
        <v>237</v>
      </c>
      <c r="H2" s="31" t="s">
        <v>2</v>
      </c>
    </row>
    <row r="3" spans="1:8" ht="15">
      <c r="A3" s="1" t="s">
        <v>84</v>
      </c>
      <c r="B3" s="2"/>
      <c r="C3" s="2"/>
      <c r="D3" s="2"/>
      <c r="E3" s="2"/>
      <c r="F3" s="3"/>
      <c r="G3" s="3"/>
      <c r="H3" s="3"/>
    </row>
    <row r="4" spans="1:8" ht="15.75" thickBot="1">
      <c r="A4" s="55" t="s">
        <v>66</v>
      </c>
      <c r="B4" s="52">
        <v>2.2866869999999997</v>
      </c>
      <c r="C4" s="52">
        <v>6.444</v>
      </c>
      <c r="D4" s="52">
        <v>9.657</v>
      </c>
      <c r="E4" s="52">
        <v>1.63</v>
      </c>
      <c r="F4" s="65">
        <f>_xlfn.IFERROR((B4-C4)/C4,"n.a.")</f>
        <v>-0.6451447858472998</v>
      </c>
      <c r="G4" s="65">
        <f aca="true" t="shared" si="0" ref="G4:G12">(B4-D4)/D4</f>
        <v>-0.7632093817955887</v>
      </c>
      <c r="H4" s="65">
        <f>_xlfn.IFERROR((B4-E4)/E4,"n.a.")</f>
        <v>0.4028754601226993</v>
      </c>
    </row>
    <row r="5" spans="1:8" ht="15">
      <c r="A5" s="56" t="s">
        <v>67</v>
      </c>
      <c r="B5" s="58">
        <f>B6+B10</f>
        <v>2707.9973</v>
      </c>
      <c r="C5" s="58">
        <v>2826.8269999999998</v>
      </c>
      <c r="D5" s="58">
        <v>3205.123880720787</v>
      </c>
      <c r="E5" s="58">
        <f>E6+E10</f>
        <v>3206.642</v>
      </c>
      <c r="F5" s="66">
        <f aca="true" t="shared" si="1" ref="F5:F29">_xlfn.IFERROR((B5-C5)/C5,"n.a.")</f>
        <v>-0.042036424584879016</v>
      </c>
      <c r="G5" s="66">
        <f t="shared" si="0"/>
        <v>-0.1551037024531452</v>
      </c>
      <c r="H5" s="66">
        <f aca="true" t="shared" si="2" ref="H5:H43">_xlfn.IFERROR((B5-E5)/E5,"n.a.")</f>
        <v>-0.15550370137982347</v>
      </c>
    </row>
    <row r="6" spans="1:8" ht="15">
      <c r="A6" s="1" t="s">
        <v>68</v>
      </c>
      <c r="B6" s="17">
        <f>B7+B8+B9</f>
        <v>1070.584</v>
      </c>
      <c r="C6" s="17">
        <v>1161.571</v>
      </c>
      <c r="D6" s="17">
        <v>1497.8712550907849</v>
      </c>
      <c r="E6" s="17">
        <f>E7+E8+E9</f>
        <v>1586.024</v>
      </c>
      <c r="F6" s="64">
        <f t="shared" si="1"/>
        <v>-0.07833098450288434</v>
      </c>
      <c r="G6" s="64">
        <f t="shared" si="0"/>
        <v>-0.2852630048400837</v>
      </c>
      <c r="H6" s="64">
        <f t="shared" si="2"/>
        <v>-0.32498877696680495</v>
      </c>
    </row>
    <row r="7" spans="1:8" ht="15">
      <c r="A7" t="s">
        <v>69</v>
      </c>
      <c r="B7" s="124">
        <v>351.409</v>
      </c>
      <c r="C7" s="124">
        <v>387.732</v>
      </c>
      <c r="D7" s="16">
        <v>502.7281507900002</v>
      </c>
      <c r="E7" s="120">
        <v>551.325</v>
      </c>
      <c r="F7" s="48">
        <f t="shared" si="1"/>
        <v>-0.09368068665985793</v>
      </c>
      <c r="G7" s="48">
        <f t="shared" si="0"/>
        <v>-0.30099597675645046</v>
      </c>
      <c r="H7" s="48">
        <f t="shared" si="2"/>
        <v>-0.3626100757266586</v>
      </c>
    </row>
    <row r="8" spans="1:8" ht="15">
      <c r="A8" t="s">
        <v>156</v>
      </c>
      <c r="B8" s="124">
        <v>653</v>
      </c>
      <c r="C8" s="124">
        <v>703.6899999999999</v>
      </c>
      <c r="D8" s="16">
        <v>832.1036419947238</v>
      </c>
      <c r="E8" s="120">
        <v>866.434</v>
      </c>
      <c r="F8" s="48">
        <f t="shared" si="1"/>
        <v>-0.07203456067302355</v>
      </c>
      <c r="G8" s="48">
        <f t="shared" si="0"/>
        <v>-0.21524198784345602</v>
      </c>
      <c r="H8" s="48">
        <f t="shared" si="2"/>
        <v>-0.24633613177691546</v>
      </c>
    </row>
    <row r="9" spans="1:8" ht="15">
      <c r="A9" t="s">
        <v>70</v>
      </c>
      <c r="B9" s="124">
        <v>66.175</v>
      </c>
      <c r="C9" s="124">
        <v>70.149</v>
      </c>
      <c r="D9" s="16">
        <v>163.0394623060609</v>
      </c>
      <c r="E9" s="120">
        <v>168.265</v>
      </c>
      <c r="F9" s="48">
        <f t="shared" si="1"/>
        <v>-0.0566508432051776</v>
      </c>
      <c r="G9" s="48">
        <f t="shared" si="0"/>
        <v>-0.5941166692774356</v>
      </c>
      <c r="H9" s="48">
        <f t="shared" si="2"/>
        <v>-0.6067215404273022</v>
      </c>
    </row>
    <row r="10" spans="1:8" ht="15">
      <c r="A10" s="1" t="s">
        <v>71</v>
      </c>
      <c r="B10" s="17">
        <v>1637.4133</v>
      </c>
      <c r="C10" s="17">
        <v>1665.2559999999999</v>
      </c>
      <c r="D10" s="17">
        <v>1707.252625630002</v>
      </c>
      <c r="E10" s="125">
        <v>1620.618</v>
      </c>
      <c r="F10" s="64">
        <f t="shared" si="1"/>
        <v>-0.016719771614694633</v>
      </c>
      <c r="G10" s="64">
        <f t="shared" si="0"/>
        <v>-0.04090743489366745</v>
      </c>
      <c r="H10" s="64">
        <f t="shared" si="2"/>
        <v>0.010363515646500284</v>
      </c>
    </row>
    <row r="11" spans="1:8" ht="15">
      <c r="A11" s="22" t="s">
        <v>192</v>
      </c>
      <c r="B11" s="129">
        <v>1136.3463</v>
      </c>
      <c r="C11" s="129">
        <v>1173.649</v>
      </c>
      <c r="D11" s="63">
        <v>1382.0545248000021</v>
      </c>
      <c r="E11" s="126">
        <v>1293.732</v>
      </c>
      <c r="F11" s="48">
        <f t="shared" si="1"/>
        <v>-0.0317835230124168</v>
      </c>
      <c r="G11" s="48">
        <f t="shared" si="0"/>
        <v>-0.17778475479146438</v>
      </c>
      <c r="H11" s="48">
        <f t="shared" si="2"/>
        <v>-0.12165247516487189</v>
      </c>
    </row>
    <row r="12" spans="1:8" ht="15">
      <c r="A12" t="s">
        <v>72</v>
      </c>
      <c r="B12" s="16">
        <f>B10-B11</f>
        <v>501.067</v>
      </c>
      <c r="C12" s="16">
        <v>491.60699999999997</v>
      </c>
      <c r="D12" s="16">
        <v>325.19810082999993</v>
      </c>
      <c r="E12" s="16">
        <f>E10-E11</f>
        <v>326.88599999999997</v>
      </c>
      <c r="F12" s="48">
        <f t="shared" si="1"/>
        <v>0.019243013219909476</v>
      </c>
      <c r="G12" s="48">
        <f t="shared" si="0"/>
        <v>0.5408054312775247</v>
      </c>
      <c r="H12" s="48">
        <f t="shared" si="2"/>
        <v>0.5328493725641357</v>
      </c>
    </row>
    <row r="13" spans="1:12" ht="15">
      <c r="A13" s="1" t="s">
        <v>262</v>
      </c>
      <c r="B13" s="130">
        <v>0</v>
      </c>
      <c r="C13" s="130">
        <v>0</v>
      </c>
      <c r="D13" s="17">
        <v>0</v>
      </c>
      <c r="E13" s="125">
        <v>0</v>
      </c>
      <c r="F13" s="64" t="str">
        <f t="shared" si="1"/>
        <v>n.a.</v>
      </c>
      <c r="G13" s="64" t="str">
        <f>_xlfn.IFERROR((B13-D13)/D13,"n.a.")</f>
        <v>n.a.</v>
      </c>
      <c r="H13" s="64" t="str">
        <f t="shared" si="2"/>
        <v>n.a.</v>
      </c>
      <c r="K13" s="16"/>
      <c r="L13" s="16"/>
    </row>
    <row r="14" spans="1:8" ht="15">
      <c r="A14" s="34" t="s">
        <v>85</v>
      </c>
      <c r="B14" s="38">
        <f>B4+B5</f>
        <v>2710.283987</v>
      </c>
      <c r="C14" s="38">
        <v>2832.909</v>
      </c>
      <c r="D14" s="38">
        <f>D4+D5</f>
        <v>3214.780880720787</v>
      </c>
      <c r="E14" s="38">
        <f>E4+E5</f>
        <v>3208.272</v>
      </c>
      <c r="F14" s="67">
        <f t="shared" si="1"/>
        <v>-0.04328589905288179</v>
      </c>
      <c r="G14" s="67">
        <f>(B14-D14)/D14</f>
        <v>-0.15693041374803557</v>
      </c>
      <c r="H14" s="67">
        <f t="shared" si="2"/>
        <v>-0.15522001033578206</v>
      </c>
    </row>
    <row r="15" spans="1:8" ht="15">
      <c r="A15" s="41" t="s">
        <v>86</v>
      </c>
      <c r="B15" s="42">
        <f>B14-B7</f>
        <v>2358.8749869999997</v>
      </c>
      <c r="C15" s="42">
        <f>C14-C7</f>
        <v>2445.177</v>
      </c>
      <c r="D15" s="42">
        <f>D14-D7</f>
        <v>2712.052729930787</v>
      </c>
      <c r="E15" s="42">
        <f>E14-E7</f>
        <v>2656.947</v>
      </c>
      <c r="F15" s="68">
        <f t="shared" si="1"/>
        <v>-0.03529479174718249</v>
      </c>
      <c r="G15" s="68">
        <f>(B15-D15)/D15</f>
        <v>-0.13022524932242024</v>
      </c>
      <c r="H15" s="68">
        <f t="shared" si="2"/>
        <v>-0.11218590848820109</v>
      </c>
    </row>
    <row r="16" spans="2:8" ht="11.25" customHeight="1">
      <c r="B16" s="16"/>
      <c r="C16" s="16"/>
      <c r="D16" s="16"/>
      <c r="E16" s="16"/>
      <c r="F16" s="33"/>
      <c r="G16" s="33"/>
      <c r="H16" s="33"/>
    </row>
    <row r="17" spans="1:8" ht="15">
      <c r="A17" s="1" t="s">
        <v>255</v>
      </c>
      <c r="B17" s="62"/>
      <c r="C17" s="62"/>
      <c r="D17" s="62"/>
      <c r="E17" s="62"/>
      <c r="F17" s="48"/>
      <c r="G17" s="48"/>
      <c r="H17" s="48"/>
    </row>
    <row r="18" spans="1:8" ht="15.75" thickBot="1">
      <c r="A18" s="55" t="s">
        <v>66</v>
      </c>
      <c r="B18" s="52">
        <v>0.001</v>
      </c>
      <c r="C18" s="52">
        <v>0</v>
      </c>
      <c r="D18" s="52">
        <v>0</v>
      </c>
      <c r="E18" s="52">
        <v>0.994</v>
      </c>
      <c r="F18" s="65" t="str">
        <f t="shared" si="1"/>
        <v>n.a.</v>
      </c>
      <c r="G18" s="65" t="str">
        <f>_xlfn.IFERROR((B18-D18)/D18,"n.a.")</f>
        <v>n.a.</v>
      </c>
      <c r="H18" s="65">
        <f t="shared" si="2"/>
        <v>-0.9989939637826962</v>
      </c>
    </row>
    <row r="19" spans="1:8" ht="15">
      <c r="A19" s="56" t="s">
        <v>67</v>
      </c>
      <c r="B19" s="58">
        <f>B20+B24</f>
        <v>1347.241</v>
      </c>
      <c r="C19" s="58">
        <f>C20+C24</f>
        <v>1409.444</v>
      </c>
      <c r="D19" s="58">
        <v>1607.4830351218923</v>
      </c>
      <c r="E19" s="58">
        <f>E20+E24</f>
        <v>2042.922</v>
      </c>
      <c r="F19" s="66">
        <f t="shared" si="1"/>
        <v>-0.044133005639103065</v>
      </c>
      <c r="G19" s="66">
        <f aca="true" t="shared" si="3" ref="G19:G26">(B19-D19)/D19</f>
        <v>-0.1618941098822599</v>
      </c>
      <c r="H19" s="66">
        <f t="shared" si="2"/>
        <v>-0.3405323355468295</v>
      </c>
    </row>
    <row r="20" spans="1:8" ht="14.25">
      <c r="A20" s="1" t="s">
        <v>68</v>
      </c>
      <c r="B20" s="17">
        <f>B21+B22+B23</f>
        <v>613.847</v>
      </c>
      <c r="C20" s="17">
        <v>661.753</v>
      </c>
      <c r="D20" s="17">
        <v>883.0888420723902</v>
      </c>
      <c r="E20" s="17">
        <f>E21+E22+E23</f>
        <v>1121.925</v>
      </c>
      <c r="F20" s="64">
        <f t="shared" si="1"/>
        <v>-0.07239256943300607</v>
      </c>
      <c r="G20" s="64">
        <f t="shared" si="3"/>
        <v>-0.3048864726232374</v>
      </c>
      <c r="H20" s="64">
        <f t="shared" si="2"/>
        <v>-0.45286271363950353</v>
      </c>
    </row>
    <row r="21" spans="1:8" ht="15">
      <c r="A21" t="s">
        <v>69</v>
      </c>
      <c r="B21" s="124">
        <v>249.06</v>
      </c>
      <c r="C21" s="124">
        <v>280.1</v>
      </c>
      <c r="D21" s="16">
        <v>363.82469819708615</v>
      </c>
      <c r="E21" s="120">
        <v>366.366</v>
      </c>
      <c r="F21" s="48">
        <f t="shared" si="1"/>
        <v>-0.11081756515530174</v>
      </c>
      <c r="G21" s="48">
        <f t="shared" si="3"/>
        <v>-0.3154395475782608</v>
      </c>
      <c r="H21" s="48">
        <f t="shared" si="2"/>
        <v>-0.32018800871259884</v>
      </c>
    </row>
    <row r="22" spans="1:8" ht="15">
      <c r="A22" t="s">
        <v>156</v>
      </c>
      <c r="B22" s="124">
        <v>326.57</v>
      </c>
      <c r="C22" s="124">
        <v>339.57</v>
      </c>
      <c r="D22" s="16">
        <v>407.5586289583486</v>
      </c>
      <c r="E22" s="120">
        <v>634.4169999999999</v>
      </c>
      <c r="F22" s="48">
        <f t="shared" si="1"/>
        <v>-0.03828371175309951</v>
      </c>
      <c r="G22" s="48">
        <f t="shared" si="3"/>
        <v>-0.198716511450983</v>
      </c>
      <c r="H22" s="48">
        <f t="shared" si="2"/>
        <v>-0.4852439326184512</v>
      </c>
    </row>
    <row r="23" spans="1:8" ht="15">
      <c r="A23" t="s">
        <v>70</v>
      </c>
      <c r="B23" s="124">
        <v>38.217</v>
      </c>
      <c r="C23" s="124">
        <v>42.083</v>
      </c>
      <c r="D23" s="16">
        <v>111.70551491695548</v>
      </c>
      <c r="E23" s="120">
        <v>121.142</v>
      </c>
      <c r="F23" s="48">
        <f t="shared" si="1"/>
        <v>-0.09186607418672622</v>
      </c>
      <c r="G23" s="48">
        <f t="shared" si="3"/>
        <v>-0.6578772316799988</v>
      </c>
      <c r="H23" s="48">
        <f t="shared" si="2"/>
        <v>-0.6845272490135543</v>
      </c>
    </row>
    <row r="24" spans="1:8" ht="15">
      <c r="A24" s="1" t="s">
        <v>71</v>
      </c>
      <c r="B24" s="130">
        <v>733.394</v>
      </c>
      <c r="C24" s="130">
        <v>747.691</v>
      </c>
      <c r="D24" s="17">
        <v>724.3941930495021</v>
      </c>
      <c r="E24" s="125">
        <v>920.997</v>
      </c>
      <c r="F24" s="64">
        <f t="shared" si="1"/>
        <v>-0.019121535500627968</v>
      </c>
      <c r="G24" s="64">
        <f t="shared" si="3"/>
        <v>0.012423908193702116</v>
      </c>
      <c r="H24" s="64">
        <f t="shared" si="2"/>
        <v>-0.20369556035470252</v>
      </c>
    </row>
    <row r="25" spans="1:8" ht="15">
      <c r="A25" s="22" t="s">
        <v>192</v>
      </c>
      <c r="B25" s="129">
        <v>414</v>
      </c>
      <c r="C25" s="129">
        <v>431.105</v>
      </c>
      <c r="D25" s="63">
        <v>526.7291538833264</v>
      </c>
      <c r="E25" s="126">
        <v>715.588</v>
      </c>
      <c r="F25" s="48">
        <f t="shared" si="1"/>
        <v>-0.03967710882499627</v>
      </c>
      <c r="G25" s="48">
        <f t="shared" si="3"/>
        <v>-0.2140173048182872</v>
      </c>
      <c r="H25" s="48">
        <f t="shared" si="2"/>
        <v>-0.42145480360207266</v>
      </c>
    </row>
    <row r="26" spans="1:8" ht="15">
      <c r="A26" t="s">
        <v>72</v>
      </c>
      <c r="B26" s="16">
        <f>B24-B25</f>
        <v>319.394</v>
      </c>
      <c r="C26" s="16">
        <v>316.586</v>
      </c>
      <c r="D26" s="16">
        <v>197.6650391661757</v>
      </c>
      <c r="E26" s="16">
        <f>E24-E25</f>
        <v>205.409</v>
      </c>
      <c r="F26" s="48">
        <f t="shared" si="1"/>
        <v>0.008869627842039738</v>
      </c>
      <c r="G26" s="48">
        <f t="shared" si="3"/>
        <v>0.6158345519638786</v>
      </c>
      <c r="H26" s="48">
        <f t="shared" si="2"/>
        <v>0.5549172626321146</v>
      </c>
    </row>
    <row r="27" spans="1:12" ht="15">
      <c r="A27" s="1" t="s">
        <v>262</v>
      </c>
      <c r="B27" s="130">
        <v>7.928908</v>
      </c>
      <c r="C27" s="130">
        <v>7.928908</v>
      </c>
      <c r="D27" s="17">
        <v>0</v>
      </c>
      <c r="E27" s="125">
        <v>5.82</v>
      </c>
      <c r="F27" s="64">
        <f t="shared" si="1"/>
        <v>0</v>
      </c>
      <c r="G27" s="64" t="str">
        <f>_xlfn.IFERROR((B27-D27)/D27,"n.a.")</f>
        <v>n.a.</v>
      </c>
      <c r="H27" s="64">
        <f t="shared" si="2"/>
        <v>0.362355326460481</v>
      </c>
      <c r="K27" s="16"/>
      <c r="L27" s="16"/>
    </row>
    <row r="28" spans="1:8" ht="15">
      <c r="A28" s="34" t="s">
        <v>256</v>
      </c>
      <c r="B28" s="38">
        <f>B19+B18+B27</f>
        <v>1355.170908</v>
      </c>
      <c r="C28" s="38">
        <f>C19+C18+C27</f>
        <v>1417.372908</v>
      </c>
      <c r="D28" s="38">
        <v>1607.4830351218923</v>
      </c>
      <c r="E28" s="38">
        <f>E19+E18+E27</f>
        <v>2049.736</v>
      </c>
      <c r="F28" s="67">
        <f t="shared" si="1"/>
        <v>-0.04388541621539163</v>
      </c>
      <c r="G28" s="67">
        <f>(B28-D28)/D28</f>
        <v>-0.15696098907990022</v>
      </c>
      <c r="H28" s="67">
        <f t="shared" si="2"/>
        <v>-0.33885587802526757</v>
      </c>
    </row>
    <row r="29" spans="1:8" ht="15">
      <c r="A29" s="41" t="s">
        <v>86</v>
      </c>
      <c r="B29" s="42">
        <f>B28-B21</f>
        <v>1106.110908</v>
      </c>
      <c r="C29" s="42">
        <v>1137.272908</v>
      </c>
      <c r="D29" s="42">
        <v>1243.658336924806</v>
      </c>
      <c r="E29" s="42">
        <f>E28-E21</f>
        <v>1683.37</v>
      </c>
      <c r="F29" s="68">
        <f t="shared" si="1"/>
        <v>-0.027400635134095543</v>
      </c>
      <c r="G29" s="68">
        <f>(B29-D29)/D29</f>
        <v>-0.11059904866228729</v>
      </c>
      <c r="H29" s="68">
        <f t="shared" si="2"/>
        <v>-0.34291872375057164</v>
      </c>
    </row>
    <row r="30" spans="2:8" ht="10.5" customHeight="1">
      <c r="B30" s="16"/>
      <c r="C30" s="16"/>
      <c r="D30" s="16"/>
      <c r="E30" s="16"/>
      <c r="F30" s="48"/>
      <c r="G30" s="48"/>
      <c r="H30" s="48"/>
    </row>
    <row r="31" spans="1:8" ht="15">
      <c r="A31" s="1" t="s">
        <v>218</v>
      </c>
      <c r="B31" s="62"/>
      <c r="C31" s="62"/>
      <c r="D31" s="62"/>
      <c r="E31" s="62"/>
      <c r="F31" s="48"/>
      <c r="G31" s="48"/>
      <c r="H31" s="48"/>
    </row>
    <row r="32" spans="1:8" ht="15.75" thickBot="1">
      <c r="A32" s="55" t="s">
        <v>66</v>
      </c>
      <c r="B32" s="65">
        <f>B18/B4</f>
        <v>0.00043731389560530156</v>
      </c>
      <c r="C32" s="65">
        <v>0</v>
      </c>
      <c r="D32" s="65">
        <v>0</v>
      </c>
      <c r="E32" s="65">
        <f>E18/E4</f>
        <v>0.6098159509202454</v>
      </c>
      <c r="F32" s="104">
        <f>_xlfn.IFERROR((B32-C32)*100,"n.a.")</f>
        <v>0.04373138956053015</v>
      </c>
      <c r="G32" s="104">
        <f>_xlfn.IFERROR((B32-D32)*100,"n.a.")</f>
        <v>0.04373138956053015</v>
      </c>
      <c r="H32" s="65">
        <f t="shared" si="2"/>
        <v>-0.999282875603786</v>
      </c>
    </row>
    <row r="33" spans="1:8" ht="15">
      <c r="A33" s="56" t="s">
        <v>67</v>
      </c>
      <c r="B33" s="66">
        <f>B19/B5</f>
        <v>0.49750455807322996</v>
      </c>
      <c r="C33" s="66">
        <v>0.4985957754047206</v>
      </c>
      <c r="D33" s="66">
        <v>0.5015353836371504</v>
      </c>
      <c r="E33" s="66">
        <f>E19/E5</f>
        <v>0.6370907634840435</v>
      </c>
      <c r="F33" s="105">
        <f aca="true" t="shared" si="4" ref="F33:F43">_xlfn.IFERROR((B33-C33)*100,"n.a.")</f>
        <v>-0.10912173314906459</v>
      </c>
      <c r="G33" s="105">
        <f aca="true" t="shared" si="5" ref="G33:G43">_xlfn.IFERROR((B33-D33)*100,"n.a.")</f>
        <v>-0.40308255639204815</v>
      </c>
      <c r="H33" s="66">
        <f t="shared" si="2"/>
        <v>-0.21909940217538498</v>
      </c>
    </row>
    <row r="34" spans="1:8" ht="15">
      <c r="A34" s="1" t="s">
        <v>68</v>
      </c>
      <c r="B34" s="64">
        <f>B20/B6</f>
        <v>0.5733758397285966</v>
      </c>
      <c r="C34" s="64">
        <v>0.5697051665373878</v>
      </c>
      <c r="D34" s="64">
        <v>0.5895625802758775</v>
      </c>
      <c r="E34" s="64">
        <f>E20/E6</f>
        <v>0.7073821077108543</v>
      </c>
      <c r="F34" s="106">
        <f t="shared" si="4"/>
        <v>0.367067319120884</v>
      </c>
      <c r="G34" s="106">
        <f t="shared" si="5"/>
        <v>-1.6186740547280865</v>
      </c>
      <c r="H34" s="64">
        <f t="shared" si="2"/>
        <v>-0.1894397193843548</v>
      </c>
    </row>
    <row r="35" spans="1:8" ht="15">
      <c r="A35" t="s">
        <v>69</v>
      </c>
      <c r="B35" s="48">
        <f>B21/B7</f>
        <v>0.7087467879308726</v>
      </c>
      <c r="C35" s="135">
        <v>0.7224061980955918</v>
      </c>
      <c r="D35" s="135">
        <v>0.7237006672997374</v>
      </c>
      <c r="E35" s="48">
        <f>E21/E7</f>
        <v>0.664519113045844</v>
      </c>
      <c r="F35" s="107">
        <f t="shared" si="4"/>
        <v>-1.3659410164719166</v>
      </c>
      <c r="G35" s="107">
        <f t="shared" si="5"/>
        <v>-1.495387936886472</v>
      </c>
      <c r="H35" s="48">
        <f t="shared" si="2"/>
        <v>0.06655591090873178</v>
      </c>
    </row>
    <row r="36" spans="1:8" ht="15">
      <c r="A36" t="s">
        <v>156</v>
      </c>
      <c r="B36" s="48">
        <f>B22/B8</f>
        <v>0.5001071975497703</v>
      </c>
      <c r="C36" s="135">
        <v>0.4825562392530802</v>
      </c>
      <c r="D36" s="135">
        <v>0.4897931079611028</v>
      </c>
      <c r="E36" s="48">
        <f>E22/E8</f>
        <v>0.7322161872687359</v>
      </c>
      <c r="F36" s="107">
        <f t="shared" si="4"/>
        <v>1.7550958296690067</v>
      </c>
      <c r="G36" s="107">
        <f t="shared" si="5"/>
        <v>1.0314089588667474</v>
      </c>
      <c r="H36" s="48">
        <f t="shared" si="2"/>
        <v>-0.3169951631153678</v>
      </c>
    </row>
    <row r="37" spans="1:8" ht="15">
      <c r="A37" t="s">
        <v>70</v>
      </c>
      <c r="B37" s="48">
        <f>B23/B9</f>
        <v>0.5775141669814885</v>
      </c>
      <c r="C37" s="135">
        <v>0.5999087656274501</v>
      </c>
      <c r="D37" s="135">
        <v>0.6851440340698602</v>
      </c>
      <c r="E37" s="48">
        <f>E23/E9</f>
        <v>0.7199477015422102</v>
      </c>
      <c r="F37" s="107">
        <f t="shared" si="4"/>
        <v>-2.2394598645961605</v>
      </c>
      <c r="G37" s="107">
        <f t="shared" si="5"/>
        <v>-10.762986708837175</v>
      </c>
      <c r="H37" s="48">
        <f t="shared" si="2"/>
        <v>-0.19783872391788018</v>
      </c>
    </row>
    <row r="38" spans="1:8" ht="15">
      <c r="A38" s="1" t="s">
        <v>71</v>
      </c>
      <c r="B38" s="64">
        <f>B24/B10</f>
        <v>0.447897913129202</v>
      </c>
      <c r="C38" s="64">
        <v>0.44899462905403137</v>
      </c>
      <c r="D38" s="64">
        <v>0.424304043920969</v>
      </c>
      <c r="E38" s="64">
        <f>E24/E10</f>
        <v>0.568299870790032</v>
      </c>
      <c r="F38" s="106">
        <f t="shared" si="4"/>
        <v>-0.10967159248293501</v>
      </c>
      <c r="G38" s="106">
        <f t="shared" si="5"/>
        <v>2.359386920823303</v>
      </c>
      <c r="H38" s="64">
        <f t="shared" si="2"/>
        <v>-0.21186342607020317</v>
      </c>
    </row>
    <row r="39" spans="1:8" ht="15">
      <c r="A39" s="22" t="s">
        <v>192</v>
      </c>
      <c r="B39" s="48">
        <f>B25/B11</f>
        <v>0.36432555815071516</v>
      </c>
      <c r="C39" s="135">
        <v>0.3673202124314851</v>
      </c>
      <c r="D39" s="135">
        <v>0.381120385941032</v>
      </c>
      <c r="E39" s="48">
        <f>E25/E11</f>
        <v>0.5531191931559241</v>
      </c>
      <c r="F39" s="107">
        <f t="shared" si="4"/>
        <v>-0.29946542807699483</v>
      </c>
      <c r="G39" s="107">
        <f t="shared" si="5"/>
        <v>-1.6794827790316824</v>
      </c>
      <c r="H39" s="48">
        <f t="shared" si="2"/>
        <v>-0.3413254093173152</v>
      </c>
    </row>
    <row r="40" spans="1:8" ht="15">
      <c r="A40" t="s">
        <v>72</v>
      </c>
      <c r="B40" s="48">
        <f>B26/B12</f>
        <v>0.6374277292258321</v>
      </c>
      <c r="C40" s="135">
        <v>0.6439818798349088</v>
      </c>
      <c r="D40" s="135">
        <v>0.6078296234254663</v>
      </c>
      <c r="E40" s="48">
        <f>E26/E12</f>
        <v>0.6283811481678628</v>
      </c>
      <c r="F40" s="107">
        <f t="shared" si="4"/>
        <v>-0.6554150609076714</v>
      </c>
      <c r="G40" s="107">
        <f t="shared" si="5"/>
        <v>2.9598105800365815</v>
      </c>
      <c r="H40" s="48">
        <f t="shared" si="2"/>
        <v>0.014396646182569169</v>
      </c>
    </row>
    <row r="41" spans="1:8" ht="15">
      <c r="A41" s="1" t="s">
        <v>262</v>
      </c>
      <c r="B41" s="64"/>
      <c r="C41" s="64"/>
      <c r="D41" s="64"/>
      <c r="E41" s="64"/>
      <c r="F41" s="106"/>
      <c r="G41" s="106"/>
      <c r="H41" s="64" t="str">
        <f t="shared" si="2"/>
        <v>n.a.</v>
      </c>
    </row>
    <row r="42" spans="1:8" ht="15">
      <c r="A42" s="34" t="s">
        <v>234</v>
      </c>
      <c r="B42" s="67">
        <f>B28/B14</f>
        <v>0.5000106684392258</v>
      </c>
      <c r="C42" s="67">
        <v>0.5003241925526023</v>
      </c>
      <c r="D42" s="67">
        <v>0.4999746620188155</v>
      </c>
      <c r="E42" s="67">
        <f>E28/E14</f>
        <v>0.6388909668506909</v>
      </c>
      <c r="F42" s="108">
        <f t="shared" si="4"/>
        <v>-0.031352411337648434</v>
      </c>
      <c r="G42" s="108">
        <f t="shared" si="5"/>
        <v>0.0036006420410295004</v>
      </c>
      <c r="H42" s="67">
        <f t="shared" si="2"/>
        <v>-0.21737715137224892</v>
      </c>
    </row>
    <row r="43" spans="1:8" ht="15">
      <c r="A43" s="41" t="s">
        <v>86</v>
      </c>
      <c r="B43" s="68">
        <f>B29/B15</f>
        <v>0.46891459449775424</v>
      </c>
      <c r="C43" s="68">
        <v>0.46510862322032304</v>
      </c>
      <c r="D43" s="68">
        <v>0.4585083127691203</v>
      </c>
      <c r="E43" s="68">
        <f>E29/E15</f>
        <v>0.6335730445507569</v>
      </c>
      <c r="F43" s="109">
        <f t="shared" si="4"/>
        <v>0.3805971277431208</v>
      </c>
      <c r="G43" s="109">
        <f t="shared" si="5"/>
        <v>1.0406281728633948</v>
      </c>
      <c r="H43" s="68">
        <f t="shared" si="2"/>
        <v>-0.25988866077747336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3.28125" style="0" customWidth="1"/>
    <col min="2" max="3" width="10.7109375" style="0" customWidth="1"/>
    <col min="4" max="4" width="10.7109375" style="0" bestFit="1" customWidth="1"/>
    <col min="5" max="5" width="9.140625" style="0" bestFit="1" customWidth="1"/>
    <col min="6" max="6" width="10.140625" style="0" bestFit="1" customWidth="1"/>
  </cols>
  <sheetData>
    <row r="1" spans="1:2" ht="15.75">
      <c r="A1" s="26" t="s">
        <v>199</v>
      </c>
      <c r="B1" s="26"/>
    </row>
    <row r="2" spans="1:6" ht="15.75" thickBot="1">
      <c r="A2" s="27" t="s">
        <v>0</v>
      </c>
      <c r="B2" s="30">
        <v>43190</v>
      </c>
      <c r="C2" s="30">
        <v>43100</v>
      </c>
      <c r="D2" s="30">
        <v>42825</v>
      </c>
      <c r="E2" s="31" t="s">
        <v>233</v>
      </c>
      <c r="F2" s="31" t="s">
        <v>2</v>
      </c>
    </row>
    <row r="3" spans="1:6" ht="15">
      <c r="A3" s="1" t="s">
        <v>84</v>
      </c>
      <c r="B3" s="1"/>
      <c r="C3" s="2"/>
      <c r="D3" s="2"/>
      <c r="E3" s="3"/>
      <c r="F3" s="3"/>
    </row>
    <row r="4" spans="1:6" ht="15.75" thickBot="1">
      <c r="A4" s="55" t="s">
        <v>66</v>
      </c>
      <c r="B4" s="52">
        <v>1.9438119999999999</v>
      </c>
      <c r="C4" s="52">
        <v>2.2866869999999997</v>
      </c>
      <c r="D4" s="52">
        <v>12.444</v>
      </c>
      <c r="E4" s="65">
        <v>-0.14994400195566768</v>
      </c>
      <c r="F4" s="65">
        <v>-0.8437952426872389</v>
      </c>
    </row>
    <row r="5" spans="1:6" ht="15">
      <c r="A5" s="56" t="s">
        <v>67</v>
      </c>
      <c r="B5" s="58">
        <v>2567.672</v>
      </c>
      <c r="C5" s="58">
        <v>2707.9973</v>
      </c>
      <c r="D5" s="58">
        <v>3019.502</v>
      </c>
      <c r="E5" s="66">
        <v>-0.05181884782529139</v>
      </c>
      <c r="F5" s="66">
        <v>-0.14963725806440928</v>
      </c>
    </row>
    <row r="6" spans="1:6" ht="15">
      <c r="A6" s="1" t="s">
        <v>68</v>
      </c>
      <c r="B6" s="17">
        <v>982.3280000000001</v>
      </c>
      <c r="C6" s="17">
        <v>1070.584</v>
      </c>
      <c r="D6" s="17">
        <v>1328.7069999999999</v>
      </c>
      <c r="E6" s="64">
        <v>-0.08243724920230451</v>
      </c>
      <c r="F6" s="64">
        <v>-0.26068877487662806</v>
      </c>
    </row>
    <row r="7" spans="1:6" ht="15">
      <c r="A7" t="s">
        <v>69</v>
      </c>
      <c r="B7" s="124">
        <v>309.946</v>
      </c>
      <c r="C7" s="124">
        <v>351.409</v>
      </c>
      <c r="D7" s="124">
        <v>464</v>
      </c>
      <c r="E7" s="48">
        <v>-0.11799071736921925</v>
      </c>
      <c r="F7" s="48">
        <v>-0.3320129310344827</v>
      </c>
    </row>
    <row r="8" spans="1:6" ht="15">
      <c r="A8" t="s">
        <v>156</v>
      </c>
      <c r="B8" s="124">
        <v>623.369</v>
      </c>
      <c r="C8" s="124">
        <v>653</v>
      </c>
      <c r="D8" s="124">
        <v>768</v>
      </c>
      <c r="E8" s="48">
        <v>-0.04537672281776412</v>
      </c>
      <c r="F8" s="48">
        <v>-0.1883216145833333</v>
      </c>
    </row>
    <row r="9" spans="1:6" ht="15">
      <c r="A9" t="s">
        <v>70</v>
      </c>
      <c r="B9" s="124">
        <v>49.013</v>
      </c>
      <c r="C9" s="124">
        <v>66.175</v>
      </c>
      <c r="D9" s="124">
        <v>96.707</v>
      </c>
      <c r="E9" s="48">
        <v>-0.25934265205893464</v>
      </c>
      <c r="F9" s="48">
        <v>-0.4931804316130166</v>
      </c>
    </row>
    <row r="10" spans="1:6" ht="15">
      <c r="A10" s="1" t="s">
        <v>71</v>
      </c>
      <c r="B10" s="17">
        <v>1585.344</v>
      </c>
      <c r="C10" s="17">
        <v>1637.4133</v>
      </c>
      <c r="D10" s="17">
        <v>1690.795</v>
      </c>
      <c r="E10" s="64">
        <v>-0.031799729487967325</v>
      </c>
      <c r="F10" s="64">
        <v>-0.06236770276704155</v>
      </c>
    </row>
    <row r="11" spans="1:6" ht="15">
      <c r="A11" s="22" t="s">
        <v>192</v>
      </c>
      <c r="B11" s="129">
        <v>1098.559</v>
      </c>
      <c r="C11" s="129">
        <v>1136.3463</v>
      </c>
      <c r="D11" s="129">
        <v>1339.033</v>
      </c>
      <c r="E11" s="48">
        <v>-0.03325333131282247</v>
      </c>
      <c r="F11" s="48">
        <v>-0.17958780702193294</v>
      </c>
    </row>
    <row r="12" spans="1:6" ht="15">
      <c r="A12" t="s">
        <v>269</v>
      </c>
      <c r="B12" s="16">
        <v>486.7850000000001</v>
      </c>
      <c r="C12" s="16">
        <v>501.067</v>
      </c>
      <c r="D12" s="16">
        <v>351.76200000000017</v>
      </c>
      <c r="E12" s="48">
        <v>-0.028503174226201137</v>
      </c>
      <c r="F12" s="48">
        <v>0.3838476015032887</v>
      </c>
    </row>
    <row r="13" spans="1:10" ht="15">
      <c r="A13" s="1" t="s">
        <v>262</v>
      </c>
      <c r="B13" s="130">
        <v>0</v>
      </c>
      <c r="C13" s="130">
        <v>0</v>
      </c>
      <c r="D13" s="130">
        <v>0</v>
      </c>
      <c r="E13" s="64" t="s">
        <v>265</v>
      </c>
      <c r="F13" s="64" t="s">
        <v>265</v>
      </c>
      <c r="I13" s="16"/>
      <c r="J13" s="16"/>
    </row>
    <row r="14" spans="1:6" ht="15">
      <c r="A14" s="34" t="s">
        <v>85</v>
      </c>
      <c r="B14" s="38">
        <v>2569.655381</v>
      </c>
      <c r="C14" s="38">
        <v>2710.283987</v>
      </c>
      <c r="D14" s="38">
        <v>3031.946</v>
      </c>
      <c r="E14" s="67">
        <v>-0.05188703717932558</v>
      </c>
      <c r="F14" s="67">
        <v>-0.15247323633072618</v>
      </c>
    </row>
    <row r="15" spans="1:6" ht="15">
      <c r="A15" s="41" t="s">
        <v>86</v>
      </c>
      <c r="B15" s="42">
        <v>2259.709381</v>
      </c>
      <c r="C15" s="42">
        <v>2358.8749869999997</v>
      </c>
      <c r="D15" s="42">
        <v>2567.946</v>
      </c>
      <c r="E15" s="68">
        <v>-0.04203936475926504</v>
      </c>
      <c r="F15" s="68">
        <v>-0.12003236010414542</v>
      </c>
    </row>
    <row r="16" spans="3:6" ht="11.25" customHeight="1">
      <c r="C16" s="16"/>
      <c r="D16" s="16"/>
      <c r="E16" s="33"/>
      <c r="F16" s="33"/>
    </row>
    <row r="17" spans="1:6" ht="15">
      <c r="A17" s="1" t="s">
        <v>255</v>
      </c>
      <c r="B17" s="1"/>
      <c r="C17" s="62"/>
      <c r="D17" s="62"/>
      <c r="E17" s="48"/>
      <c r="F17" s="48"/>
    </row>
    <row r="18" spans="1:6" ht="15.75" thickBot="1">
      <c r="A18" s="55" t="s">
        <v>66</v>
      </c>
      <c r="B18" s="52">
        <v>3.110563</v>
      </c>
      <c r="C18" s="52">
        <v>0.001</v>
      </c>
      <c r="D18" s="52">
        <v>2.202</v>
      </c>
      <c r="E18" s="65" t="s">
        <v>308</v>
      </c>
      <c r="F18" s="65">
        <v>0.41260808356039963</v>
      </c>
    </row>
    <row r="19" spans="1:6" ht="15">
      <c r="A19" s="56" t="s">
        <v>67</v>
      </c>
      <c r="B19" s="58">
        <v>1400.045</v>
      </c>
      <c r="C19" s="58">
        <v>1347.241</v>
      </c>
      <c r="D19" s="58">
        <v>1507.699</v>
      </c>
      <c r="E19" s="66">
        <v>0.03919417535541161</v>
      </c>
      <c r="F19" s="66">
        <v>-0.07140284632410049</v>
      </c>
    </row>
    <row r="20" spans="1:6" ht="15">
      <c r="A20" s="1" t="s">
        <v>68</v>
      </c>
      <c r="B20" s="17">
        <v>636.285</v>
      </c>
      <c r="C20" s="17">
        <v>613.847</v>
      </c>
      <c r="D20" s="17">
        <v>776.203</v>
      </c>
      <c r="E20" s="64">
        <v>0.03655308244562568</v>
      </c>
      <c r="F20" s="64">
        <v>-0.18025954550549278</v>
      </c>
    </row>
    <row r="21" spans="1:6" ht="15">
      <c r="A21" t="s">
        <v>69</v>
      </c>
      <c r="B21" s="124">
        <v>221.402</v>
      </c>
      <c r="C21" s="124">
        <v>249.06</v>
      </c>
      <c r="D21" s="124">
        <v>351</v>
      </c>
      <c r="E21" s="48">
        <v>-0.11104954629406574</v>
      </c>
      <c r="F21" s="48">
        <v>-0.36922507122507126</v>
      </c>
    </row>
    <row r="22" spans="1:6" ht="15">
      <c r="A22" t="s">
        <v>156</v>
      </c>
      <c r="B22" s="124">
        <v>361.526</v>
      </c>
      <c r="C22" s="124">
        <v>326.57</v>
      </c>
      <c r="D22" s="124">
        <v>364.645</v>
      </c>
      <c r="E22" s="48">
        <v>0.10703983831950277</v>
      </c>
      <c r="F22" s="48">
        <v>-0.008553524660971552</v>
      </c>
    </row>
    <row r="23" spans="1:6" ht="15">
      <c r="A23" t="s">
        <v>70</v>
      </c>
      <c r="B23" s="124">
        <v>53.357</v>
      </c>
      <c r="C23" s="124">
        <v>38.217</v>
      </c>
      <c r="D23" s="124">
        <v>60.558</v>
      </c>
      <c r="E23" s="48">
        <v>0.39615877750739203</v>
      </c>
      <c r="F23" s="48">
        <v>-0.11891079626143533</v>
      </c>
    </row>
    <row r="24" spans="1:6" ht="15">
      <c r="A24" s="1" t="s">
        <v>71</v>
      </c>
      <c r="B24" s="130">
        <v>763.76</v>
      </c>
      <c r="C24" s="130">
        <v>733.394</v>
      </c>
      <c r="D24" s="130">
        <v>731.496</v>
      </c>
      <c r="E24" s="64">
        <v>0.04140475651559732</v>
      </c>
      <c r="F24" s="64">
        <v>0.044106871397793034</v>
      </c>
    </row>
    <row r="25" spans="1:6" ht="15">
      <c r="A25" s="22" t="s">
        <v>192</v>
      </c>
      <c r="B25" s="129">
        <v>406.213</v>
      </c>
      <c r="C25" s="129">
        <v>414</v>
      </c>
      <c r="D25" s="129">
        <v>554.928</v>
      </c>
      <c r="E25" s="48">
        <v>-0.018809178743961298</v>
      </c>
      <c r="F25" s="48">
        <v>-0.2679897211890551</v>
      </c>
    </row>
    <row r="26" spans="1:6" ht="15">
      <c r="A26" t="s">
        <v>269</v>
      </c>
      <c r="B26" s="16">
        <v>357.54699999999997</v>
      </c>
      <c r="C26" s="16">
        <v>319.394</v>
      </c>
      <c r="D26" s="16">
        <v>176.56799999999998</v>
      </c>
      <c r="E26" s="48">
        <v>0.1194543416595176</v>
      </c>
      <c r="F26" s="48">
        <v>1.0249818766707444</v>
      </c>
    </row>
    <row r="27" spans="1:10" ht="15">
      <c r="A27" s="1" t="s">
        <v>262</v>
      </c>
      <c r="B27" s="130">
        <v>8.415</v>
      </c>
      <c r="C27" s="130">
        <v>7.928908</v>
      </c>
      <c r="D27" s="130">
        <v>8</v>
      </c>
      <c r="E27" s="64">
        <v>0.06130629842091739</v>
      </c>
      <c r="F27" s="64">
        <v>0.05187499999999989</v>
      </c>
      <c r="I27" s="16"/>
      <c r="J27" s="16"/>
    </row>
    <row r="28" spans="1:7" ht="15">
      <c r="A28" s="34" t="s">
        <v>256</v>
      </c>
      <c r="B28" s="38">
        <v>1411.570563</v>
      </c>
      <c r="C28" s="38">
        <v>1355.170908</v>
      </c>
      <c r="D28" s="38">
        <v>1517.901</v>
      </c>
      <c r="E28" s="67">
        <v>0.041618112274293254</v>
      </c>
      <c r="F28" s="67">
        <v>-0.07005096972727475</v>
      </c>
      <c r="G28" s="16"/>
    </row>
    <row r="29" spans="1:6" ht="15">
      <c r="A29" s="41" t="s">
        <v>86</v>
      </c>
      <c r="B29" s="42">
        <v>1190.168563</v>
      </c>
      <c r="C29" s="42">
        <v>1106.110908</v>
      </c>
      <c r="D29" s="42">
        <v>1166.901</v>
      </c>
      <c r="E29" s="68">
        <v>0.07599387583292853</v>
      </c>
      <c r="F29" s="68">
        <v>0.01993962041338544</v>
      </c>
    </row>
    <row r="30" spans="3:6" ht="10.5" customHeight="1">
      <c r="C30" s="16"/>
      <c r="D30" s="16"/>
      <c r="E30" s="48"/>
      <c r="F30" s="48"/>
    </row>
    <row r="31" spans="1:6" ht="15">
      <c r="A31" s="1" t="s">
        <v>218</v>
      </c>
      <c r="B31" s="1"/>
      <c r="C31" s="62"/>
      <c r="D31" s="62"/>
      <c r="E31" s="48"/>
      <c r="F31" s="48"/>
    </row>
    <row r="32" spans="1:6" ht="15.75" thickBot="1">
      <c r="A32" s="55" t="s">
        <v>66</v>
      </c>
      <c r="B32" s="65">
        <v>1.6002386033217204</v>
      </c>
      <c r="C32" s="65">
        <v>0.00043731389560530156</v>
      </c>
      <c r="D32" s="65">
        <v>0.1769527483124397</v>
      </c>
      <c r="E32" s="104">
        <v>159.98012894261151</v>
      </c>
      <c r="F32" s="104">
        <v>142.32858550092806</v>
      </c>
    </row>
    <row r="33" spans="1:6" ht="15">
      <c r="A33" s="56" t="s">
        <v>67</v>
      </c>
      <c r="B33" s="66">
        <v>0.5452585065382183</v>
      </c>
      <c r="C33" s="66">
        <v>0.49750455807322996</v>
      </c>
      <c r="D33" s="66">
        <v>0.4993204177377594</v>
      </c>
      <c r="E33" s="105">
        <v>4.775394846498831</v>
      </c>
      <c r="F33" s="105">
        <v>4.593808880045885</v>
      </c>
    </row>
    <row r="34" spans="1:6" ht="15">
      <c r="A34" s="1" t="s">
        <v>68</v>
      </c>
      <c r="B34" s="64">
        <v>0.6477317148650958</v>
      </c>
      <c r="C34" s="64">
        <v>0.5733758397285966</v>
      </c>
      <c r="D34" s="64">
        <v>0.5841792057993223</v>
      </c>
      <c r="E34" s="106">
        <v>7.435587513649922</v>
      </c>
      <c r="F34" s="106">
        <v>6.355250906577359</v>
      </c>
    </row>
    <row r="35" spans="1:6" ht="15">
      <c r="A35" t="s">
        <v>69</v>
      </c>
      <c r="B35" s="48">
        <v>0.7143244307072844</v>
      </c>
      <c r="C35" s="48">
        <v>0.7087467879308726</v>
      </c>
      <c r="D35" s="48">
        <v>0.7564655172413793</v>
      </c>
      <c r="E35" s="107">
        <v>0.5577642776411706</v>
      </c>
      <c r="F35" s="107">
        <v>-4.2141086534094985</v>
      </c>
    </row>
    <row r="36" spans="1:6" ht="15">
      <c r="A36" t="s">
        <v>156</v>
      </c>
      <c r="B36" s="48">
        <v>0.5799550507003075</v>
      </c>
      <c r="C36" s="48">
        <v>0.5001071975497703</v>
      </c>
      <c r="D36" s="48">
        <v>0.47479817708333333</v>
      </c>
      <c r="E36" s="107">
        <v>7.984785315053722</v>
      </c>
      <c r="F36" s="107">
        <v>10.515687361697418</v>
      </c>
    </row>
    <row r="37" spans="1:6" ht="15">
      <c r="A37" t="s">
        <v>70</v>
      </c>
      <c r="B37" s="48">
        <v>1.088629547262971</v>
      </c>
      <c r="C37" s="48">
        <v>0.5775141669814885</v>
      </c>
      <c r="D37" s="48">
        <v>0.6262007920833033</v>
      </c>
      <c r="E37" s="107">
        <v>51.11153802814825</v>
      </c>
      <c r="F37" s="107">
        <v>46.24287551796677</v>
      </c>
    </row>
    <row r="38" spans="1:6" ht="15">
      <c r="A38" s="1" t="s">
        <v>71</v>
      </c>
      <c r="B38" s="64">
        <v>0.48176294860926083</v>
      </c>
      <c r="C38" s="64">
        <v>0.447897913129202</v>
      </c>
      <c r="D38" s="64">
        <v>0.43263435247915916</v>
      </c>
      <c r="E38" s="106">
        <v>3.3865035480058814</v>
      </c>
      <c r="F38" s="106">
        <v>4.912859613010168</v>
      </c>
    </row>
    <row r="39" spans="1:6" ht="15">
      <c r="A39" s="22" t="s">
        <v>192</v>
      </c>
      <c r="B39" s="48">
        <v>0.3697689427695736</v>
      </c>
      <c r="C39" s="48">
        <v>0.36432555815071516</v>
      </c>
      <c r="D39" s="48">
        <v>0.41442443912883403</v>
      </c>
      <c r="E39" s="107">
        <v>0.544338461885846</v>
      </c>
      <c r="F39" s="107">
        <v>-4.465549635926042</v>
      </c>
    </row>
    <row r="40" spans="1:6" ht="15">
      <c r="A40" t="s">
        <v>269</v>
      </c>
      <c r="B40" s="48">
        <v>0.7345070205532215</v>
      </c>
      <c r="C40" s="48">
        <v>0.6374277292258321</v>
      </c>
      <c r="D40" s="48">
        <v>0.5019530250567142</v>
      </c>
      <c r="E40" s="107">
        <v>9.707929132738935</v>
      </c>
      <c r="F40" s="107">
        <v>23.255399549650726</v>
      </c>
    </row>
    <row r="41" spans="1:6" ht="15">
      <c r="A41" s="1" t="s">
        <v>262</v>
      </c>
      <c r="B41" s="1"/>
      <c r="C41" s="64"/>
      <c r="D41" s="64"/>
      <c r="E41" s="106">
        <v>0</v>
      </c>
      <c r="F41" s="106">
        <v>0</v>
      </c>
    </row>
    <row r="42" spans="1:6" ht="15">
      <c r="A42" s="34" t="s">
        <v>234</v>
      </c>
      <c r="B42" s="67">
        <v>0.549322906657887</v>
      </c>
      <c r="C42" s="67">
        <v>0.5000106684392258</v>
      </c>
      <c r="D42" s="67">
        <v>0.500635895230324</v>
      </c>
      <c r="E42" s="108">
        <v>4.931223821866116</v>
      </c>
      <c r="F42" s="108">
        <v>4.868701142756294</v>
      </c>
    </row>
    <row r="43" spans="1:6" ht="15">
      <c r="A43" s="41" t="s">
        <v>86</v>
      </c>
      <c r="B43" s="68">
        <v>0.5266909864636261</v>
      </c>
      <c r="C43" s="68">
        <v>0.46891459449775424</v>
      </c>
      <c r="D43" s="68">
        <v>0.4544102562904361</v>
      </c>
      <c r="E43" s="109">
        <v>5.777639196587186</v>
      </c>
      <c r="F43" s="109">
        <v>7.228073017319003</v>
      </c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2"/>
  <ignoredErrors>
    <ignoredError sqref="G13:H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2.8515625" style="0" customWidth="1"/>
    <col min="2" max="3" width="11.421875" style="0" customWidth="1"/>
    <col min="6" max="6" width="10.7109375" style="0" bestFit="1" customWidth="1"/>
    <col min="7" max="7" width="9.7109375" style="0" customWidth="1"/>
  </cols>
  <sheetData>
    <row r="1" spans="1:3" ht="15.75">
      <c r="A1" s="26" t="s">
        <v>200</v>
      </c>
      <c r="B1" s="26"/>
      <c r="C1" s="26"/>
    </row>
    <row r="2" spans="1:6" ht="15.75" thickBot="1">
      <c r="A2" s="27" t="s">
        <v>0</v>
      </c>
      <c r="B2" s="30" t="s">
        <v>272</v>
      </c>
      <c r="C2" s="30" t="s">
        <v>250</v>
      </c>
      <c r="D2" s="30" t="s">
        <v>249</v>
      </c>
      <c r="E2" s="30" t="s">
        <v>210</v>
      </c>
      <c r="F2" s="30" t="s">
        <v>87</v>
      </c>
    </row>
    <row r="3" spans="1:6" ht="15">
      <c r="A3" s="1" t="s">
        <v>88</v>
      </c>
      <c r="B3" s="2"/>
      <c r="C3" s="2"/>
      <c r="D3" s="2"/>
      <c r="E3" s="2"/>
      <c r="F3" s="2"/>
    </row>
    <row r="4" spans="1:6" ht="15">
      <c r="A4" s="41" t="s">
        <v>89</v>
      </c>
      <c r="B4" s="42">
        <f>C7</f>
        <v>2710.2090049999997</v>
      </c>
      <c r="C4" s="42">
        <f>D7</f>
        <v>2832.909</v>
      </c>
      <c r="D4" s="42">
        <v>2910.06</v>
      </c>
      <c r="E4" s="42">
        <v>3031.622</v>
      </c>
      <c r="F4" s="42">
        <v>3215.129</v>
      </c>
    </row>
    <row r="5" spans="1:6" ht="15">
      <c r="A5" t="s">
        <v>91</v>
      </c>
      <c r="B5" s="16">
        <f>B7-B4-B6</f>
        <v>-116.55362399999967</v>
      </c>
      <c r="C5" s="16">
        <f>C7-C4-C6</f>
        <v>-94.6999950000004</v>
      </c>
      <c r="D5" s="16">
        <v>-26.15099999999984</v>
      </c>
      <c r="E5" s="16">
        <v>-61.5619999999999</v>
      </c>
      <c r="F5" s="16">
        <v>-81.50700000000006</v>
      </c>
    </row>
    <row r="6" spans="1:6" ht="15">
      <c r="A6" t="s">
        <v>92</v>
      </c>
      <c r="B6" s="123">
        <v>-24</v>
      </c>
      <c r="C6" s="123">
        <v>-28</v>
      </c>
      <c r="D6" s="124">
        <v>-51</v>
      </c>
      <c r="E6" s="16">
        <v>-60</v>
      </c>
      <c r="F6" s="16">
        <v>-102</v>
      </c>
    </row>
    <row r="7" spans="1:6" ht="15">
      <c r="A7" s="34" t="s">
        <v>90</v>
      </c>
      <c r="B7" s="38">
        <v>2569.655381</v>
      </c>
      <c r="C7" s="38">
        <v>2710.2090049999997</v>
      </c>
      <c r="D7" s="38">
        <v>2832.909</v>
      </c>
      <c r="E7" s="38">
        <v>2910.06</v>
      </c>
      <c r="F7" s="38">
        <v>3031.622</v>
      </c>
    </row>
    <row r="9" spans="1:6" ht="15.75" thickBot="1">
      <c r="A9" s="27" t="s">
        <v>0</v>
      </c>
      <c r="B9" s="30" t="s">
        <v>272</v>
      </c>
      <c r="C9" s="30" t="s">
        <v>250</v>
      </c>
      <c r="D9" s="30" t="s">
        <v>249</v>
      </c>
      <c r="E9" s="30" t="s">
        <v>210</v>
      </c>
      <c r="F9" s="30" t="s">
        <v>87</v>
      </c>
    </row>
    <row r="10" spans="1:6" ht="15.75" customHeight="1">
      <c r="A10" s="1" t="s">
        <v>160</v>
      </c>
      <c r="B10" s="62"/>
      <c r="C10" s="62"/>
      <c r="D10" s="62"/>
      <c r="E10" s="62"/>
      <c r="F10" s="62"/>
    </row>
    <row r="11" spans="1:6" ht="15">
      <c r="A11" t="s">
        <v>157</v>
      </c>
      <c r="B11" s="123">
        <v>60</v>
      </c>
      <c r="C11" s="123">
        <v>88</v>
      </c>
      <c r="D11" s="16">
        <v>112</v>
      </c>
      <c r="E11" s="16">
        <v>108.2</v>
      </c>
      <c r="F11" s="16">
        <v>134</v>
      </c>
    </row>
    <row r="12" spans="1:6" ht="15">
      <c r="A12" t="s">
        <v>158</v>
      </c>
      <c r="B12" s="16">
        <f>B13-B11</f>
        <v>-176.55362399999967</v>
      </c>
      <c r="C12" s="16">
        <f>C13-C11+0.25</f>
        <v>-182.4499950000004</v>
      </c>
      <c r="D12" s="16">
        <v>-138.15099999999984</v>
      </c>
      <c r="E12" s="16">
        <v>-170.562</v>
      </c>
      <c r="F12" s="16">
        <v>-215.50700000000006</v>
      </c>
    </row>
    <row r="13" spans="1:6" ht="15">
      <c r="A13" s="34" t="s">
        <v>159</v>
      </c>
      <c r="B13" s="38">
        <f>B5</f>
        <v>-116.55362399999967</v>
      </c>
      <c r="C13" s="38">
        <f>C5</f>
        <v>-94.6999950000004</v>
      </c>
      <c r="D13" s="38">
        <v>-26.15099999999984</v>
      </c>
      <c r="E13" s="38">
        <v>-61.5619999999999</v>
      </c>
      <c r="F13" s="38">
        <v>-81.50700000000006</v>
      </c>
    </row>
    <row r="14" spans="3:4" ht="15">
      <c r="C14" s="16"/>
      <c r="D14" s="16"/>
    </row>
    <row r="15" ht="15" customHeight="1">
      <c r="B15" s="16"/>
    </row>
    <row r="17" spans="2:6" ht="15.75" thickBot="1">
      <c r="B17" s="30">
        <v>43190</v>
      </c>
      <c r="C17" s="30">
        <v>43100</v>
      </c>
      <c r="D17" s="30">
        <v>43008</v>
      </c>
      <c r="E17" s="30">
        <v>42916</v>
      </c>
      <c r="F17" s="30">
        <v>42825</v>
      </c>
    </row>
    <row r="18" spans="1:6" ht="15">
      <c r="A18" s="34" t="s">
        <v>246</v>
      </c>
      <c r="B18" s="40">
        <v>0.6756424602281775</v>
      </c>
      <c r="C18" s="40">
        <v>0.724378203836106</v>
      </c>
      <c r="D18" s="40">
        <v>0.766</v>
      </c>
      <c r="E18" s="40">
        <v>0.818</v>
      </c>
      <c r="F18" s="40">
        <v>0.926</v>
      </c>
    </row>
    <row r="19" spans="1:6" ht="15">
      <c r="A19" s="133" t="s">
        <v>245</v>
      </c>
      <c r="B19" s="133"/>
      <c r="C19" s="133"/>
      <c r="D19" s="133"/>
      <c r="E19" s="133"/>
      <c r="F19" s="133"/>
    </row>
    <row r="70" ht="15">
      <c r="A70" s="1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Marin Sardiña</dc:creator>
  <cp:keywords/>
  <dc:description/>
  <cp:lastModifiedBy>Jesus Ybarra Cobo</cp:lastModifiedBy>
  <cp:lastPrinted>2018-04-25T06:00:43Z</cp:lastPrinted>
  <dcterms:created xsi:type="dcterms:W3CDTF">2017-06-08T09:05:59Z</dcterms:created>
  <dcterms:modified xsi:type="dcterms:W3CDTF">2018-05-03T06:20:42Z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